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QUALIOPI\Nouveau dossier (2)\"/>
    </mc:Choice>
  </mc:AlternateContent>
  <bookViews>
    <workbookView xWindow="0" yWindow="0" windowWidth="23040" windowHeight="9189" firstSheet="1" activeTab="1"/>
  </bookViews>
  <sheets>
    <sheet name="SYNTHESE" sheetId="1" r:id="rId1"/>
    <sheet name="Données 2019" sheetId="17" r:id="rId2"/>
    <sheet name="31-05-2018  ST CLOUD" sheetId="3" r:id="rId3"/>
    <sheet name="24-09-2018 CRECHE POLITZER" sheetId="4" r:id="rId4"/>
    <sheet name="14-10-2018 CH SAINT DENIS" sheetId="2" r:id="rId5"/>
    <sheet name="15 et 18-10-2018 VSG" sheetId="5" r:id="rId6"/>
    <sheet name="JOURNEE 22.11.18" sheetId="7" r:id="rId7"/>
    <sheet name="Formation 40H" sheetId="12" r:id="rId8"/>
    <sheet name="40h datadock" sheetId="14" r:id="rId9"/>
    <sheet name="PMI 28.03.19" sheetId="10" r:id="rId10"/>
    <sheet name="Séjours vacances 30.03.19" sheetId="11" r:id="rId11"/>
    <sheet name="Saint Denis 11.07.2019" sheetId="6" r:id="rId12"/>
    <sheet name="Saint Denis 24.09.2019" sheetId="16" r:id="rId13"/>
    <sheet name="21.11.2019" sheetId="15" r:id="rId14"/>
    <sheet name="EVAL DEMANDEUR " sheetId="13" r:id="rId15"/>
  </sheets>
  <definedNames>
    <definedName name="_xlnm.Print_Area" localSheetId="1">'Données 2019'!$C$1:$X$61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" i="17" l="1"/>
  <c r="U3" i="17"/>
  <c r="R3" i="17"/>
  <c r="Q3" i="17"/>
  <c r="N3" i="17"/>
  <c r="M3" i="17"/>
  <c r="K3" i="17"/>
  <c r="J3" i="17"/>
  <c r="I3" i="17"/>
  <c r="F3" i="17"/>
  <c r="E3" i="17"/>
  <c r="D3" i="17"/>
  <c r="T5" i="17" s="1"/>
  <c r="N14" i="17" s="1"/>
  <c r="C3" i="17"/>
  <c r="X3" i="17"/>
  <c r="T3" i="17"/>
  <c r="S3" i="17"/>
  <c r="P3" i="17"/>
  <c r="O3" i="17"/>
  <c r="H3" i="17"/>
  <c r="G3" i="17"/>
  <c r="U4" i="17" l="1"/>
  <c r="Q4" i="17"/>
  <c r="N11" i="17" s="1"/>
  <c r="M4" i="17"/>
  <c r="E4" i="17"/>
  <c r="L12" i="17"/>
  <c r="N12" i="17"/>
  <c r="L5" i="17"/>
  <c r="L14" i="17" s="1"/>
  <c r="O12" i="17"/>
  <c r="K12" i="17"/>
  <c r="M12" i="17"/>
  <c r="O13" i="17"/>
  <c r="L11" i="17"/>
  <c r="K11" i="17"/>
  <c r="M11" i="17"/>
  <c r="O11" i="17"/>
  <c r="C4" i="17"/>
  <c r="G5" i="17"/>
  <c r="K13" i="17" s="1"/>
  <c r="O5" i="17"/>
  <c r="M13" i="17" s="1"/>
  <c r="H5" i="17"/>
  <c r="K14" i="17" s="1"/>
  <c r="P5" i="17"/>
  <c r="M14" i="17" s="1"/>
  <c r="X5" i="17"/>
  <c r="O14" i="17" s="1"/>
  <c r="I4" i="17"/>
  <c r="L13" i="17"/>
  <c r="S5" i="17"/>
  <c r="N13" i="17" s="1"/>
  <c r="G3" i="16"/>
  <c r="H3" i="16"/>
  <c r="G13" i="16" l="1"/>
  <c r="W13" i="16"/>
  <c r="X3" i="16"/>
  <c r="W3" i="16"/>
  <c r="S13" i="16"/>
  <c r="T3" i="16"/>
  <c r="S3" i="16"/>
  <c r="P3" i="16"/>
  <c r="O3" i="16"/>
  <c r="M3" i="16"/>
  <c r="L3" i="16"/>
  <c r="O13" i="16" l="1"/>
  <c r="K13" i="16"/>
  <c r="W16" i="6" l="1"/>
  <c r="X3" i="6"/>
  <c r="W3" i="6"/>
  <c r="S16" i="6"/>
  <c r="S3" i="6"/>
  <c r="T3" i="6"/>
  <c r="O16" i="6"/>
  <c r="P3" i="6"/>
  <c r="O3" i="6"/>
  <c r="K16" i="6"/>
  <c r="M3" i="6"/>
  <c r="L3" i="6"/>
  <c r="K3" i="6"/>
  <c r="G16" i="6"/>
  <c r="H3" i="6"/>
  <c r="G3" i="6"/>
  <c r="Y3" i="15" l="1"/>
  <c r="X3" i="15"/>
  <c r="T3" i="15"/>
  <c r="S3" i="15"/>
  <c r="P3" i="15"/>
  <c r="O3" i="15"/>
  <c r="L3" i="15"/>
  <c r="K3" i="15"/>
  <c r="H3" i="15"/>
  <c r="G3" i="15"/>
  <c r="K34" i="15"/>
  <c r="W34" i="15"/>
  <c r="S34" i="15"/>
  <c r="O34" i="15"/>
  <c r="G34" i="15"/>
  <c r="I3" i="15"/>
  <c r="Q8" i="14" l="1"/>
  <c r="M8" i="14"/>
  <c r="I8" i="14"/>
  <c r="E8" i="14"/>
  <c r="R3" i="14"/>
  <c r="Q3" i="14"/>
  <c r="N3" i="14"/>
  <c r="M3" i="14"/>
  <c r="J3" i="14"/>
  <c r="I3" i="14"/>
  <c r="F3" i="14"/>
  <c r="E3" i="14"/>
  <c r="AA23" i="11" l="1"/>
  <c r="W23" i="11"/>
  <c r="S23" i="11"/>
  <c r="O23" i="11"/>
  <c r="K23" i="11"/>
  <c r="G23" i="11"/>
  <c r="AB3" i="11"/>
  <c r="AA3" i="11"/>
  <c r="X3" i="11"/>
  <c r="W3" i="11"/>
  <c r="T3" i="11"/>
  <c r="S3" i="11"/>
  <c r="P3" i="11"/>
  <c r="O3" i="11"/>
  <c r="L3" i="11"/>
  <c r="K3" i="11"/>
  <c r="H3" i="11"/>
  <c r="G3" i="11"/>
  <c r="Y3" i="10" l="1"/>
  <c r="X3" i="10"/>
  <c r="W3" i="10"/>
  <c r="T3" i="10"/>
  <c r="S3" i="10"/>
  <c r="P3" i="10"/>
  <c r="O3" i="10"/>
  <c r="L3" i="10"/>
  <c r="K3" i="10"/>
  <c r="H3" i="10"/>
  <c r="G3" i="10"/>
  <c r="W19" i="10"/>
  <c r="S19" i="10"/>
  <c r="O19" i="10"/>
  <c r="K19" i="10"/>
  <c r="S10" i="12" l="1"/>
  <c r="O10" i="12"/>
  <c r="K10" i="12"/>
  <c r="T3" i="12"/>
  <c r="S3" i="12"/>
  <c r="P3" i="12"/>
  <c r="O3" i="12"/>
  <c r="L3" i="12"/>
  <c r="K3" i="12"/>
  <c r="H3" i="12"/>
  <c r="G3" i="12"/>
  <c r="G10" i="12" l="1"/>
  <c r="K3" i="7" l="1"/>
  <c r="K40" i="7"/>
  <c r="O3" i="7"/>
  <c r="O40" i="7"/>
  <c r="G3" i="7"/>
  <c r="W40" i="7"/>
  <c r="S40" i="7"/>
  <c r="G40" i="7"/>
  <c r="Y3" i="7"/>
  <c r="X3" i="7"/>
  <c r="W3" i="7"/>
  <c r="U3" i="7" l="1"/>
  <c r="T3" i="7"/>
  <c r="S3" i="7"/>
  <c r="Q3" i="7"/>
  <c r="P3" i="7"/>
  <c r="L3" i="7"/>
  <c r="I3" i="7"/>
  <c r="H3" i="7"/>
  <c r="Z28" i="11" l="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G24" i="10"/>
  <c r="G19" i="10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J34" i="5"/>
  <c r="K34" i="5"/>
  <c r="X17" i="3" l="1"/>
  <c r="W17" i="3"/>
  <c r="T17" i="3"/>
  <c r="S17" i="3"/>
  <c r="P17" i="3"/>
  <c r="H3" i="2" l="1"/>
  <c r="H11" i="2" s="1"/>
  <c r="I3" i="2"/>
  <c r="J3" i="2"/>
  <c r="K3" i="2"/>
  <c r="L3" i="2"/>
  <c r="L11" i="2" s="1"/>
  <c r="M3" i="2"/>
  <c r="N3" i="2"/>
  <c r="O3" i="2"/>
  <c r="P3" i="2"/>
  <c r="P11" i="2" s="1"/>
  <c r="Q3" i="2"/>
  <c r="R3" i="2"/>
  <c r="S3" i="2"/>
  <c r="T3" i="2"/>
  <c r="T11" i="2" s="1"/>
  <c r="U3" i="2"/>
  <c r="V3" i="2"/>
  <c r="W3" i="2"/>
  <c r="X3" i="2"/>
  <c r="X11" i="2" s="1"/>
  <c r="Y3" i="2"/>
  <c r="Z3" i="2"/>
  <c r="G3" i="2"/>
  <c r="G11" i="2" s="1"/>
  <c r="H3" i="4"/>
  <c r="H24" i="4" s="1"/>
  <c r="I3" i="4"/>
  <c r="J3" i="4"/>
  <c r="K3" i="4"/>
  <c r="L3" i="4"/>
  <c r="L24" i="4" s="1"/>
  <c r="M3" i="4"/>
  <c r="M24" i="4" s="1"/>
  <c r="N3" i="4"/>
  <c r="O3" i="4"/>
  <c r="P3" i="4"/>
  <c r="P24" i="4" s="1"/>
  <c r="Q3" i="4"/>
  <c r="R3" i="4"/>
  <c r="S3" i="4"/>
  <c r="T3" i="4"/>
  <c r="T24" i="4" s="1"/>
  <c r="U3" i="4"/>
  <c r="V3" i="4"/>
  <c r="W3" i="4"/>
  <c r="X3" i="4"/>
  <c r="X24" i="4" s="1"/>
  <c r="Y3" i="4"/>
  <c r="Z3" i="4"/>
  <c r="G3" i="4"/>
  <c r="G24" i="4" s="1"/>
  <c r="O23" i="4" l="1"/>
  <c r="O24" i="4"/>
  <c r="S10" i="2"/>
  <c r="S11" i="2"/>
  <c r="K11" i="2"/>
  <c r="K10" i="2"/>
  <c r="W23" i="4"/>
  <c r="W24" i="4"/>
  <c r="S23" i="4"/>
  <c r="S24" i="4"/>
  <c r="K23" i="4"/>
  <c r="K24" i="4"/>
  <c r="W10" i="2"/>
  <c r="W11" i="2"/>
  <c r="O10" i="2"/>
  <c r="O11" i="2"/>
  <c r="L3" i="5" l="1"/>
  <c r="M3" i="5"/>
  <c r="M34" i="5" s="1"/>
  <c r="N3" i="5"/>
  <c r="N34" i="5" s="1"/>
  <c r="O3" i="5"/>
  <c r="O34" i="5" s="1"/>
  <c r="P3" i="5"/>
  <c r="Q3" i="5"/>
  <c r="Q34" i="5" s="1"/>
  <c r="R3" i="5"/>
  <c r="R34" i="5" s="1"/>
  <c r="S3" i="5"/>
  <c r="S34" i="5" s="1"/>
  <c r="T3" i="5"/>
  <c r="U3" i="5"/>
  <c r="U34" i="5" s="1"/>
  <c r="V3" i="5"/>
  <c r="V34" i="5" s="1"/>
  <c r="W3" i="5"/>
  <c r="W34" i="5" s="1"/>
  <c r="X3" i="5"/>
  <c r="Y3" i="5"/>
  <c r="Y34" i="5" s="1"/>
  <c r="Z3" i="5"/>
  <c r="Z34" i="5" s="1"/>
  <c r="AA3" i="5"/>
  <c r="AA34" i="5" s="1"/>
  <c r="J3" i="5"/>
  <c r="K3" i="5"/>
  <c r="I3" i="5"/>
  <c r="I34" i="5" s="1"/>
  <c r="H3" i="5"/>
  <c r="H34" i="5" s="1"/>
  <c r="H3" i="3"/>
  <c r="F3" i="1" s="1"/>
  <c r="I3" i="3"/>
  <c r="G3" i="1" s="1"/>
  <c r="J3" i="3"/>
  <c r="H3" i="1" s="1"/>
  <c r="K3" i="3"/>
  <c r="I3" i="1" s="1"/>
  <c r="L3" i="3"/>
  <c r="J3" i="1" s="1"/>
  <c r="M3" i="3"/>
  <c r="K3" i="1" s="1"/>
  <c r="N3" i="3"/>
  <c r="L3" i="1" s="1"/>
  <c r="O3" i="3"/>
  <c r="M3" i="1" s="1"/>
  <c r="P3" i="3"/>
  <c r="N3" i="1" s="1"/>
  <c r="Q3" i="3"/>
  <c r="R3" i="3"/>
  <c r="S3" i="3"/>
  <c r="Q3" i="1" s="1"/>
  <c r="T3" i="3"/>
  <c r="R3" i="1" s="1"/>
  <c r="U3" i="3"/>
  <c r="S3" i="1" s="1"/>
  <c r="V3" i="3"/>
  <c r="T3" i="1" s="1"/>
  <c r="W3" i="3"/>
  <c r="U3" i="1" s="1"/>
  <c r="X3" i="3"/>
  <c r="V3" i="1" s="1"/>
  <c r="Y3" i="3"/>
  <c r="W3" i="1" s="1"/>
  <c r="Z3" i="3"/>
  <c r="G3" i="3"/>
  <c r="E3" i="1" s="1"/>
  <c r="F3" i="5"/>
  <c r="C3" i="1" s="1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H33" i="5"/>
  <c r="X3" i="1" l="1"/>
  <c r="P3" i="1"/>
  <c r="O3" i="1"/>
  <c r="S16" i="3"/>
  <c r="H17" i="3"/>
  <c r="W16" i="3"/>
  <c r="L17" i="3"/>
  <c r="G17" i="3"/>
  <c r="O17" i="3"/>
  <c r="O16" i="3"/>
  <c r="K17" i="3"/>
  <c r="K16" i="3"/>
  <c r="X33" i="5"/>
  <c r="X34" i="5"/>
  <c r="T33" i="5"/>
  <c r="T34" i="5"/>
  <c r="P33" i="5"/>
  <c r="P34" i="5"/>
  <c r="L34" i="5"/>
  <c r="L33" i="5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G28" i="4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G21" i="3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G15" i="2"/>
  <c r="N24" i="4"/>
  <c r="J24" i="4"/>
  <c r="I24" i="4"/>
  <c r="G23" i="4"/>
  <c r="G16" i="3"/>
  <c r="Z17" i="3"/>
  <c r="G10" i="2"/>
  <c r="F3" i="2"/>
  <c r="D3" i="1" l="1"/>
  <c r="I5" i="1" s="1"/>
  <c r="L11" i="1" s="1"/>
  <c r="I11" i="2"/>
  <c r="Q11" i="2"/>
  <c r="Y11" i="2"/>
  <c r="R11" i="2"/>
  <c r="Z11" i="2"/>
  <c r="U11" i="2"/>
  <c r="N11" i="2"/>
  <c r="J11" i="2"/>
  <c r="M11" i="2"/>
  <c r="V11" i="2"/>
  <c r="M4" i="1"/>
  <c r="I4" i="1"/>
  <c r="Q4" i="1"/>
  <c r="Q5" i="1" s="1"/>
  <c r="N11" i="1" s="1"/>
  <c r="U4" i="1"/>
  <c r="Y17" i="3"/>
  <c r="M17" i="3"/>
  <c r="Q17" i="3"/>
  <c r="U17" i="3"/>
  <c r="N17" i="3"/>
  <c r="R17" i="3"/>
  <c r="V17" i="3"/>
  <c r="O5" i="1" l="1"/>
  <c r="M13" i="1" s="1"/>
  <c r="C4" i="1"/>
  <c r="F5" i="1"/>
  <c r="K12" i="1" s="1"/>
  <c r="G5" i="1"/>
  <c r="K13" i="1" s="1"/>
  <c r="E5" i="1"/>
  <c r="K11" i="1" s="1"/>
  <c r="L5" i="1"/>
  <c r="L14" i="1" s="1"/>
  <c r="N5" i="1"/>
  <c r="M12" i="1" s="1"/>
  <c r="M5" i="1"/>
  <c r="M11" i="1" s="1"/>
  <c r="X5" i="1"/>
  <c r="O14" i="1" s="1"/>
  <c r="T5" i="1"/>
  <c r="N14" i="1" s="1"/>
  <c r="K5" i="1"/>
  <c r="L13" i="1" s="1"/>
  <c r="P5" i="1"/>
  <c r="M14" i="1" s="1"/>
  <c r="H5" i="1"/>
  <c r="K14" i="1" s="1"/>
  <c r="R5" i="1"/>
  <c r="N12" i="1" s="1"/>
  <c r="S5" i="1"/>
  <c r="N13" i="1" s="1"/>
  <c r="J5" i="1"/>
  <c r="L12" i="1" s="1"/>
  <c r="W5" i="1"/>
  <c r="O13" i="1" s="1"/>
  <c r="U5" i="1"/>
  <c r="O11" i="1" s="1"/>
  <c r="V5" i="1"/>
  <c r="O12" i="1" s="1"/>
  <c r="E4" i="1"/>
  <c r="Q24" i="4"/>
  <c r="R24" i="4"/>
  <c r="U24" i="4"/>
  <c r="V24" i="4"/>
  <c r="Z24" i="4"/>
  <c r="Y24" i="4"/>
</calcChain>
</file>

<file path=xl/sharedStrings.xml><?xml version="1.0" encoding="utf-8"?>
<sst xmlns="http://schemas.openxmlformats.org/spreadsheetml/2006/main" count="650" uniqueCount="157">
  <si>
    <t xml:space="preserve">DATE </t>
  </si>
  <si>
    <t>VILLE</t>
  </si>
  <si>
    <t>SITE</t>
  </si>
  <si>
    <t>FORMATION</t>
  </si>
  <si>
    <t>PARTICIPANTS</t>
  </si>
  <si>
    <t>REPONDANTS</t>
  </si>
  <si>
    <t>PROGRAMME ADAPTE</t>
  </si>
  <si>
    <t>ORGANISATION LIEU</t>
  </si>
  <si>
    <t>ORGANISATION DUREE</t>
  </si>
  <si>
    <t>FORMATEURS SUPPORTS</t>
  </si>
  <si>
    <t>TRES SATISFAIT</t>
  </si>
  <si>
    <t>SATISFAIT</t>
  </si>
  <si>
    <t>PEU SATISFAIT</t>
  </si>
  <si>
    <t xml:space="preserve">INSATISFAIT </t>
  </si>
  <si>
    <t>ACTUALISATION DES CONNAISSANCES</t>
  </si>
  <si>
    <t>CH</t>
  </si>
  <si>
    <t>SENSIBILISATION A L'ETP</t>
  </si>
  <si>
    <t>ST DENIS</t>
  </si>
  <si>
    <t>durée</t>
  </si>
  <si>
    <t>score</t>
  </si>
  <si>
    <t xml:space="preserve">contrôle </t>
  </si>
  <si>
    <t>analyse</t>
  </si>
  <si>
    <t>100% satisfait de l'organisation et des condtions d'accueil</t>
  </si>
  <si>
    <t>100% satisfait de la durée de la formation</t>
  </si>
  <si>
    <t>FORMATRICES ECOUTE ET DISPO</t>
  </si>
  <si>
    <t xml:space="preserve">83% très satisfait des supports pédagogiques </t>
  </si>
  <si>
    <t>SAINT CLOUD</t>
  </si>
  <si>
    <t>MULTI ACCUEIL</t>
  </si>
  <si>
    <t>100% satisfaits du site de la formation</t>
  </si>
  <si>
    <t>100% satisfaits de la durée de la formation</t>
  </si>
  <si>
    <t xml:space="preserve">83% très satisfaits des qualités pédagogiques des formatrices </t>
  </si>
  <si>
    <t>100% très satisfait des qualités pédagogiques  formatrices</t>
  </si>
  <si>
    <t xml:space="preserve">100% satisfaits des supports pédagogiques </t>
  </si>
  <si>
    <t>PARIS</t>
  </si>
  <si>
    <t>CRECHE</t>
  </si>
  <si>
    <t>90% très satisfaits du contenu de la formation</t>
  </si>
  <si>
    <t>83% très satisfaits du contenu de la formation</t>
  </si>
  <si>
    <t>100% satisfait du contenu de la formation</t>
  </si>
  <si>
    <t>63% très satisfaits du site de la formation</t>
  </si>
  <si>
    <t xml:space="preserve">100% très satisfaits des qualités pédagogiques des formatrices </t>
  </si>
  <si>
    <t>100%  très satisfaits de la durée de la formation</t>
  </si>
  <si>
    <t xml:space="preserve">100% très satisfaits des supports pédagogiques </t>
  </si>
  <si>
    <t>très satisfait</t>
  </si>
  <si>
    <t>contenu pédagogique</t>
  </si>
  <si>
    <t xml:space="preserve">site </t>
  </si>
  <si>
    <t xml:space="preserve">qualités pédagogiques </t>
  </si>
  <si>
    <t xml:space="preserve">supports pédagogiques </t>
  </si>
  <si>
    <t>VSG</t>
  </si>
  <si>
    <t>HEURES</t>
  </si>
  <si>
    <t>total</t>
  </si>
  <si>
    <t>100%  satisfaits de la durée de la formation</t>
  </si>
  <si>
    <t>100%  satisfaits du contenu de la formation</t>
  </si>
  <si>
    <t xml:space="preserve">100%  satisfaits des qualités pédagogiques des formatrices </t>
  </si>
  <si>
    <t xml:space="preserve">100%  satisfaits des supports pédagogiques </t>
  </si>
  <si>
    <t>75% satisfaits du lieu et 24% peu satisfaits du lieu</t>
  </si>
  <si>
    <t>ESPACE JULES VALLES</t>
  </si>
  <si>
    <t>JOURNEE MEDECINE DE VILLE ET DREPANOCYTOSE</t>
  </si>
  <si>
    <t>QUALITES INTERVENTIONS</t>
  </si>
  <si>
    <t>QUALITES ECHANGES INTERVENANTS</t>
  </si>
  <si>
    <t>ORGANISATION ACCESSIBILITE SITE</t>
  </si>
  <si>
    <t>PAR COURRIER</t>
  </si>
  <si>
    <t>PAR MAIL</t>
  </si>
  <si>
    <t>LIEU D'EXERCICE</t>
  </si>
  <si>
    <t>MODE D'INVITATION</t>
  </si>
  <si>
    <t>Score</t>
  </si>
  <si>
    <t>100% sont satisfaits  de la qualité scientifique des interventions</t>
  </si>
  <si>
    <t>100% sont satisfaits de la qualité des échanges avec les intervenants</t>
  </si>
  <si>
    <t>100% sont satisfaits du lieu</t>
  </si>
  <si>
    <t>94% sont satisfaits de l'accessibilité au site</t>
  </si>
  <si>
    <t>Qualités interventions</t>
  </si>
  <si>
    <t>Organisation Lieu</t>
  </si>
  <si>
    <t xml:space="preserve">Accessibilté Site  </t>
  </si>
  <si>
    <t>Courrier</t>
  </si>
  <si>
    <t>Mail</t>
  </si>
  <si>
    <t>Lieu exercice</t>
  </si>
  <si>
    <t>1 Non exploitable</t>
  </si>
  <si>
    <t>Qualités échanges</t>
  </si>
  <si>
    <t>satisfait</t>
  </si>
  <si>
    <t>SUPPORTS</t>
  </si>
  <si>
    <t>COMPETENCES ACQUISES</t>
  </si>
  <si>
    <t>ROFSED</t>
  </si>
  <si>
    <t>ETP 40H</t>
  </si>
  <si>
    <t>100% sont très satisfaits</t>
  </si>
  <si>
    <t xml:space="preserve">100% sont très satisfaits </t>
  </si>
  <si>
    <t>100% sont satisfaits</t>
  </si>
  <si>
    <t>Programme adapté</t>
  </si>
  <si>
    <t>Supports</t>
  </si>
  <si>
    <t>Qualités échanges intervenants</t>
  </si>
  <si>
    <t xml:space="preserve">Compétences acquises  </t>
  </si>
  <si>
    <t>28.03.19</t>
  </si>
  <si>
    <t>PMI</t>
  </si>
  <si>
    <t xml:space="preserve">Réseau de santé et parcours complexe de soins </t>
  </si>
  <si>
    <t>100% satisfaits de l'organisation et des conditions d'accueil</t>
  </si>
  <si>
    <t>100% sont satisfaits de la durée de la formation</t>
  </si>
  <si>
    <t>100% sont satisfaits des supports  pédagogiques</t>
  </si>
  <si>
    <t>100% sont très satisfaits des qualités pédagogiques des formatrices</t>
  </si>
  <si>
    <t>100% sont très  satisfaits du contenu de la formation</t>
  </si>
  <si>
    <t>Satisfait</t>
  </si>
  <si>
    <t>SEJOURS ETP</t>
  </si>
  <si>
    <t>FORMATRICES ECOUTE</t>
  </si>
  <si>
    <t>ORGANISATION ACCUEIL</t>
  </si>
  <si>
    <t>ORGANISATION HORAIRES</t>
  </si>
  <si>
    <t>FORMATRICES DISPONIBILITE</t>
  </si>
  <si>
    <t>100 sont très satisfaits de l'accueil</t>
  </si>
  <si>
    <t>63% sont très satisfaits du lieu</t>
  </si>
  <si>
    <t>63% sont très satisfaits de la durée</t>
  </si>
  <si>
    <t>63% sont très satisfaits de la disponibilité des formatrices</t>
  </si>
  <si>
    <t>100% sont stasifaits de l’écoute des formatrices</t>
  </si>
  <si>
    <t>100% sont très satisfaits du programme</t>
  </si>
  <si>
    <t>Accueil</t>
  </si>
  <si>
    <t xml:space="preserve">Lieu </t>
  </si>
  <si>
    <t>Durée</t>
  </si>
  <si>
    <t>Disponibilité formatrices</t>
  </si>
  <si>
    <t>Ecoute des formatrices</t>
  </si>
  <si>
    <t>peu satisafit</t>
  </si>
  <si>
    <t>insatisfait</t>
  </si>
  <si>
    <t xml:space="preserve">ingénierie de formation </t>
  </si>
  <si>
    <t xml:space="preserve">coordination administrative </t>
  </si>
  <si>
    <t>convention de formation</t>
  </si>
  <si>
    <t xml:space="preserve">facturation </t>
  </si>
  <si>
    <t>adapté et correspondant à vos attentes</t>
  </si>
  <si>
    <t xml:space="preserve">adapté et correspondant aux attentes des stagiaires </t>
  </si>
  <si>
    <t xml:space="preserve">respect de votre cahier des charges </t>
  </si>
  <si>
    <t xml:space="preserve">propositions adaptées à vos attentes </t>
  </si>
  <si>
    <t xml:space="preserve">qualité des contacts </t>
  </si>
  <si>
    <t>programme et pédagogie</t>
  </si>
  <si>
    <t>très insuffisant</t>
  </si>
  <si>
    <t>insuffisant</t>
  </si>
  <si>
    <t>satisfaisant</t>
  </si>
  <si>
    <t xml:space="preserve">très satisfaisant </t>
  </si>
  <si>
    <t>états de présence</t>
  </si>
  <si>
    <t>score de réponse :  0 ou 1</t>
  </si>
  <si>
    <t xml:space="preserve">dans quel délai pensez-vous mettre en place un programme d'ETP </t>
  </si>
  <si>
    <t xml:space="preserve">impact de la formation dans les pratiques professionnelles </t>
  </si>
  <si>
    <t xml:space="preserve">dans les 6 mois à venir </t>
  </si>
  <si>
    <t xml:space="preserve">dans plus de 6 mois </t>
  </si>
  <si>
    <t xml:space="preserve">choix dans le menu déroulant </t>
  </si>
  <si>
    <t xml:space="preserve">Evaluation de la satisfaction du demandeur de formation </t>
  </si>
  <si>
    <t xml:space="preserve">SUPPORTS PEDAGOGIQUES </t>
  </si>
  <si>
    <t>100% sont satisfaits de l'accessibilité au site</t>
  </si>
  <si>
    <t>à+</t>
  </si>
  <si>
    <t>Paris</t>
  </si>
  <si>
    <t>Saint Denis</t>
  </si>
  <si>
    <t>Actualisation des connaissances</t>
  </si>
  <si>
    <t xml:space="preserve">92 % satisfaits du lieu de la formation </t>
  </si>
  <si>
    <t>100% sont  très satisfaits des fromatrices</t>
  </si>
  <si>
    <t>100%  sont très satisfaits du contenu pédagogique</t>
  </si>
  <si>
    <t>100% sont  satisfaits de la durée de la formation</t>
  </si>
  <si>
    <t>100% sont satisfaits  de la qualité des supports</t>
  </si>
  <si>
    <t xml:space="preserve">92 % sont  satisfaits du lieu de la formation </t>
  </si>
  <si>
    <t>100% sont très   satisfaits de la durée de la formation</t>
  </si>
  <si>
    <t>DATE</t>
  </si>
  <si>
    <t>24.09.2019</t>
  </si>
  <si>
    <t>Utilisation des outis ETP</t>
  </si>
  <si>
    <t>85% satisfaits du lieu et 24% peu satisfaits du lieu</t>
  </si>
  <si>
    <t>Répondants</t>
  </si>
  <si>
    <t>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</si>
</sst>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0" fillId="2" borderId="1" xfId="0" applyNumberForma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/>
    <xf numFmtId="0" fontId="0" fillId="0" borderId="1" xfId="0" applyBorder="1" applyAlignment="1">
      <alignment horizontal="right"/>
    </xf>
    <xf numFmtId="14" fontId="0" fillId="0" borderId="2" xfId="0" applyNumberFormat="1" applyFill="1" applyBorder="1"/>
    <xf numFmtId="14" fontId="0" fillId="0" borderId="1" xfId="0" applyNumberFormat="1" applyFill="1" applyBorder="1"/>
    <xf numFmtId="20" fontId="0" fillId="0" borderId="1" xfId="0" applyNumberFormat="1" applyFill="1" applyBorder="1"/>
    <xf numFmtId="0" fontId="0" fillId="0" borderId="4" xfId="0" applyFill="1" applyBorder="1"/>
    <xf numFmtId="9" fontId="0" fillId="0" borderId="0" xfId="0" applyNumberFormat="1" applyFill="1"/>
    <xf numFmtId="9" fontId="0" fillId="0" borderId="0" xfId="0" applyNumberFormat="1"/>
    <xf numFmtId="0" fontId="2" fillId="0" borderId="1" xfId="0" applyFont="1" applyFill="1" applyBorder="1" applyAlignment="1">
      <alignment horizontal="center"/>
    </xf>
    <xf numFmtId="0" fontId="0" fillId="5" borderId="1" xfId="0" applyFill="1" applyBorder="1"/>
    <xf numFmtId="0" fontId="2" fillId="0" borderId="1" xfId="0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0" fontId="0" fillId="5" borderId="0" xfId="0" applyFill="1"/>
    <xf numFmtId="9" fontId="1" fillId="5" borderId="0" xfId="0" applyNumberFormat="1" applyFont="1" applyFill="1" applyBorder="1"/>
    <xf numFmtId="9" fontId="1" fillId="7" borderId="1" xfId="0" applyNumberFormat="1" applyFont="1" applyFill="1" applyBorder="1"/>
    <xf numFmtId="0" fontId="1" fillId="7" borderId="1" xfId="0" applyFont="1" applyFill="1" applyBorder="1" applyAlignment="1">
      <alignment horizontal="center"/>
    </xf>
    <xf numFmtId="0" fontId="5" fillId="6" borderId="1" xfId="0" applyFont="1" applyFill="1" applyBorder="1"/>
    <xf numFmtId="0" fontId="6" fillId="6" borderId="1" xfId="0" applyFont="1" applyFill="1" applyBorder="1"/>
    <xf numFmtId="9" fontId="6" fillId="6" borderId="1" xfId="0" applyNumberFormat="1" applyFont="1" applyFill="1" applyBorder="1"/>
    <xf numFmtId="9" fontId="2" fillId="0" borderId="1" xfId="1" applyFont="1" applyFill="1" applyBorder="1" applyAlignment="1">
      <alignment horizontal="center"/>
    </xf>
    <xf numFmtId="0" fontId="5" fillId="7" borderId="1" xfId="0" applyFont="1" applyFill="1" applyBorder="1"/>
    <xf numFmtId="0" fontId="5" fillId="8" borderId="1" xfId="0" applyFont="1" applyFill="1" applyBorder="1"/>
    <xf numFmtId="0" fontId="7" fillId="9" borderId="1" xfId="0" applyFont="1" applyFill="1" applyBorder="1"/>
    <xf numFmtId="9" fontId="7" fillId="9" borderId="1" xfId="0" applyNumberFormat="1" applyFont="1" applyFill="1" applyBorder="1"/>
    <xf numFmtId="9" fontId="5" fillId="7" borderId="1" xfId="0" applyNumberFormat="1" applyFont="1" applyFill="1" applyBorder="1"/>
    <xf numFmtId="9" fontId="0" fillId="2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Fill="1" applyBorder="1"/>
    <xf numFmtId="0" fontId="0" fillId="0" borderId="0" xfId="0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2" borderId="1" xfId="0" applyFont="1" applyFill="1" applyBorder="1"/>
    <xf numFmtId="0" fontId="12" fillId="3" borderId="1" xfId="0" applyFont="1" applyFill="1" applyBorder="1"/>
    <xf numFmtId="0" fontId="12" fillId="4" borderId="1" xfId="0" applyFont="1" applyFill="1" applyBorder="1"/>
    <xf numFmtId="0" fontId="12" fillId="0" borderId="1" xfId="0" applyFont="1" applyFill="1" applyBorder="1"/>
    <xf numFmtId="14" fontId="12" fillId="0" borderId="1" xfId="0" applyNumberFormat="1" applyFont="1" applyFill="1" applyBorder="1"/>
    <xf numFmtId="0" fontId="13" fillId="0" borderId="1" xfId="0" applyFont="1" applyFill="1" applyBorder="1"/>
    <xf numFmtId="0" fontId="11" fillId="0" borderId="0" xfId="0" applyFont="1" applyAlignment="1">
      <alignment horizontal="center"/>
    </xf>
    <xf numFmtId="9" fontId="13" fillId="0" borderId="1" xfId="1" applyFont="1" applyFill="1" applyBorder="1" applyAlignment="1">
      <alignment horizontal="center"/>
    </xf>
    <xf numFmtId="9" fontId="1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0" fillId="5" borderId="1" xfId="0" applyNumberFormat="1" applyFill="1" applyBorder="1"/>
    <xf numFmtId="0" fontId="2" fillId="0" borderId="1" xfId="0" applyFont="1" applyFill="1" applyBorder="1" applyAlignment="1">
      <alignment horizontal="center"/>
    </xf>
    <xf numFmtId="14" fontId="0" fillId="0" borderId="0" xfId="0" applyNumberForma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9" fontId="0" fillId="0" borderId="1" xfId="1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Pourcentage" xfId="1" builtinId="5"/>
  </cellStyles>
  <dxfs count="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66"/>
      <color rgb="FFFFFF00"/>
      <color rgb="FFFF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Formation 2018</a:t>
            </a:r>
          </a:p>
          <a:p>
            <a:pPr>
              <a:defRPr/>
            </a:pPr>
            <a:r>
              <a:rPr lang="fr-FR" baseline="0"/>
              <a:t>Répondants 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0C-41DB-AC14-7FD6E3D0B97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0C-41DB-AC14-7FD6E3D0B9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SYNTHESE!$C$1:$D$1</c:f>
              <c:strCache>
                <c:ptCount val="2"/>
                <c:pt idx="0">
                  <c:v>PARTICIPANTS</c:v>
                </c:pt>
                <c:pt idx="1">
                  <c:v>REPONDANTS</c:v>
                </c:pt>
              </c:strCache>
            </c:strRef>
          </c:cat>
          <c:val>
            <c:numRef>
              <c:f>SYNTHESE!$C$3:$D$3</c:f>
              <c:numCache>
                <c:formatCode>General</c:formatCode>
                <c:ptCount val="2"/>
                <c:pt idx="0">
                  <c:v>92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6-477B-95D5-74EF95862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4214479"/>
        <c:axId val="1294208239"/>
      </c:barChart>
      <c:catAx>
        <c:axId val="129421447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4208239"/>
        <c:crosses val="autoZero"/>
        <c:auto val="1"/>
        <c:lblAlgn val="ctr"/>
        <c:lblOffset val="100"/>
        <c:noMultiLvlLbl val="0"/>
      </c:catAx>
      <c:valAx>
        <c:axId val="129420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42144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'PMI 28.03.19'!$G$31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'PMI 28.03.19'!$H$29:$L$30</c:f>
              <c:strCache>
                <c:ptCount val="5"/>
                <c:pt idx="0">
                  <c:v>contenu pédagogique</c:v>
                </c:pt>
                <c:pt idx="1">
                  <c:v>site </c:v>
                </c:pt>
                <c:pt idx="2">
                  <c:v>durée</c:v>
                </c:pt>
                <c:pt idx="3">
                  <c:v>qualités pédagogiques </c:v>
                </c:pt>
                <c:pt idx="4">
                  <c:v>supports pédagogiques </c:v>
                </c:pt>
              </c:strCache>
            </c:strRef>
          </c:cat>
          <c:val>
            <c:numRef>
              <c:f>'PMI 28.03.19'!$H$31:$L$31</c:f>
              <c:numCache>
                <c:formatCode>0%</c:formatCode>
                <c:ptCount val="5"/>
                <c:pt idx="0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AF-4347-8653-EF4358D757D7}"/>
            </c:ext>
          </c:extLst>
        </c:ser>
        <c:ser>
          <c:idx val="1"/>
          <c:order val="1"/>
          <c:tx>
            <c:strRef>
              <c:f>'PMI 28.03.19'!$G$32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'PMI 28.03.19'!$H$29:$L$30</c:f>
              <c:strCache>
                <c:ptCount val="5"/>
                <c:pt idx="0">
                  <c:v>contenu pédagogique</c:v>
                </c:pt>
                <c:pt idx="1">
                  <c:v>site </c:v>
                </c:pt>
                <c:pt idx="2">
                  <c:v>durée</c:v>
                </c:pt>
                <c:pt idx="3">
                  <c:v>qualités pédagogiques </c:v>
                </c:pt>
                <c:pt idx="4">
                  <c:v>supports pédagogiques </c:v>
                </c:pt>
              </c:strCache>
            </c:strRef>
          </c:cat>
          <c:val>
            <c:numRef>
              <c:f>'PMI 28.03.19'!$H$32:$L$32</c:f>
              <c:numCache>
                <c:formatCode>0%</c:formatCode>
                <c:ptCount val="5"/>
                <c:pt idx="1">
                  <c:v>1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AF-4347-8653-EF4358D75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15950431"/>
        <c:axId val="1215953343"/>
      </c:barChart>
      <c:catAx>
        <c:axId val="1215950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5953343"/>
        <c:crosses val="autoZero"/>
        <c:auto val="1"/>
        <c:lblAlgn val="ctr"/>
        <c:lblOffset val="100"/>
        <c:noMultiLvlLbl val="0"/>
      </c:catAx>
      <c:valAx>
        <c:axId val="121595334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21595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72911169744945E-2"/>
          <c:y val="0.13611736032995875"/>
          <c:w val="0.95162708883025504"/>
          <c:h val="0.76170019188777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'Séjours vacances 30.03.19'!$Q$35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'Séjours vacances 30.03.19'!$R$33:$W$34</c:f>
              <c:strCache>
                <c:ptCount val="6"/>
                <c:pt idx="0">
                  <c:v>contenu pédagogique</c:v>
                </c:pt>
                <c:pt idx="1">
                  <c:v>Accueil</c:v>
                </c:pt>
                <c:pt idx="2">
                  <c:v>Lieu </c:v>
                </c:pt>
                <c:pt idx="3">
                  <c:v>Durée</c:v>
                </c:pt>
                <c:pt idx="4">
                  <c:v>Disponibilité formatrices</c:v>
                </c:pt>
                <c:pt idx="5">
                  <c:v>Ecoute des formatrices</c:v>
                </c:pt>
              </c:strCache>
            </c:strRef>
          </c:cat>
          <c:val>
            <c:numRef>
              <c:f>'Séjours vacances 30.03.19'!$R$35:$W$35</c:f>
              <c:numCache>
                <c:formatCode>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0.63</c:v>
                </c:pt>
                <c:pt idx="3">
                  <c:v>0.63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4C-472D-8BC1-E763EE03C137}"/>
            </c:ext>
          </c:extLst>
        </c:ser>
        <c:ser>
          <c:idx val="1"/>
          <c:order val="1"/>
          <c:tx>
            <c:strRef>
              <c:f>'Séjours vacances 30.03.19'!$Q$36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'Séjours vacances 30.03.19'!$R$33:$W$34</c:f>
              <c:strCache>
                <c:ptCount val="6"/>
                <c:pt idx="0">
                  <c:v>contenu pédagogique</c:v>
                </c:pt>
                <c:pt idx="1">
                  <c:v>Accueil</c:v>
                </c:pt>
                <c:pt idx="2">
                  <c:v>Lieu </c:v>
                </c:pt>
                <c:pt idx="3">
                  <c:v>Durée</c:v>
                </c:pt>
                <c:pt idx="4">
                  <c:v>Disponibilité formatrices</c:v>
                </c:pt>
                <c:pt idx="5">
                  <c:v>Ecoute des formatrices</c:v>
                </c:pt>
              </c:strCache>
            </c:strRef>
          </c:cat>
          <c:val>
            <c:numRef>
              <c:f>'Séjours vacances 30.03.19'!$R$36:$W$36</c:f>
              <c:numCache>
                <c:formatCode>0%</c:formatCode>
                <c:ptCount val="6"/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4C-472D-8BC1-E763EE03C137}"/>
            </c:ext>
          </c:extLst>
        </c:ser>
        <c:ser>
          <c:idx val="2"/>
          <c:order val="2"/>
          <c:tx>
            <c:strRef>
              <c:f>'Séjours vacances 30.03.19'!$Q$37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'Séjours vacances 30.03.19'!$R$33:$W$34</c:f>
              <c:strCache>
                <c:ptCount val="6"/>
                <c:pt idx="0">
                  <c:v>contenu pédagogique</c:v>
                </c:pt>
                <c:pt idx="1">
                  <c:v>Accueil</c:v>
                </c:pt>
                <c:pt idx="2">
                  <c:v>Lieu </c:v>
                </c:pt>
                <c:pt idx="3">
                  <c:v>Durée</c:v>
                </c:pt>
                <c:pt idx="4">
                  <c:v>Disponibilité formatrices</c:v>
                </c:pt>
                <c:pt idx="5">
                  <c:v>Ecoute des formatrices</c:v>
                </c:pt>
              </c:strCache>
            </c:strRef>
          </c:cat>
          <c:val>
            <c:numRef>
              <c:f>'Séjours vacances 30.03.19'!$R$37:$W$37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0A4C-472D-8BC1-E763EE03C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8425744"/>
        <c:axId val="1078434896"/>
      </c:barChart>
      <c:catAx>
        <c:axId val="107842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8434896"/>
        <c:crosses val="autoZero"/>
        <c:auto val="1"/>
        <c:lblAlgn val="ctr"/>
        <c:lblOffset val="100"/>
        <c:noMultiLvlLbl val="0"/>
      </c:catAx>
      <c:valAx>
        <c:axId val="107843489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0784257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59755030621172"/>
          <c:y val="0.30076443569553807"/>
          <c:w val="0.87232174103237092"/>
          <c:h val="0.564127661125692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'Saint Denis 11.07.2019'!$G$28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'Saint Denis 11.07.2019'!$H$26:$L$26</c:f>
              <c:strCache>
                <c:ptCount val="5"/>
                <c:pt idx="0">
                  <c:v>contenu pédagogique</c:v>
                </c:pt>
                <c:pt idx="1">
                  <c:v>site </c:v>
                </c:pt>
                <c:pt idx="2">
                  <c:v>durée</c:v>
                </c:pt>
                <c:pt idx="3">
                  <c:v>qualités pédagogiques </c:v>
                </c:pt>
                <c:pt idx="4">
                  <c:v>supports pédagogiques </c:v>
                </c:pt>
              </c:strCache>
            </c:strRef>
          </c:cat>
          <c:val>
            <c:numRef>
              <c:f>'Saint Denis 11.07.2019'!$H$28:$L$28</c:f>
              <c:numCache>
                <c:formatCode>0%</c:formatCode>
                <c:ptCount val="5"/>
                <c:pt idx="0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B8-42FE-B0A4-B5DD7D548ECC}"/>
            </c:ext>
          </c:extLst>
        </c:ser>
        <c:ser>
          <c:idx val="2"/>
          <c:order val="2"/>
          <c:tx>
            <c:strRef>
              <c:f>'Saint Denis 11.07.2019'!$G$29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'Saint Denis 11.07.2019'!$H$26:$L$26</c:f>
              <c:strCache>
                <c:ptCount val="5"/>
                <c:pt idx="0">
                  <c:v>contenu pédagogique</c:v>
                </c:pt>
                <c:pt idx="1">
                  <c:v>site </c:v>
                </c:pt>
                <c:pt idx="2">
                  <c:v>durée</c:v>
                </c:pt>
                <c:pt idx="3">
                  <c:v>qualités pédagogiques </c:v>
                </c:pt>
                <c:pt idx="4">
                  <c:v>supports pédagogiques </c:v>
                </c:pt>
              </c:strCache>
            </c:strRef>
          </c:cat>
          <c:val>
            <c:numRef>
              <c:f>'Saint Denis 11.07.2019'!$H$29:$L$29</c:f>
              <c:numCache>
                <c:formatCode>0%</c:formatCode>
                <c:ptCount val="5"/>
                <c:pt idx="1">
                  <c:v>0.92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B8-42FE-B0A4-B5DD7D548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4920176"/>
        <c:axId val="130491560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'Saint Denis 11.07.2019'!$G$27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'Saint Denis 11.07.2019'!$H$26:$L$26</c15:sqref>
                        </c15:formulaRef>
                      </c:ext>
                    </c:extLst>
                    <c:strCache>
                      <c:ptCount val="5"/>
                      <c:pt idx="0">
                        <c:v>contenu pédagogique</c:v>
                      </c:pt>
                      <c:pt idx="1">
                        <c:v>site </c:v>
                      </c:pt>
                      <c:pt idx="2">
                        <c:v>durée</c:v>
                      </c:pt>
                      <c:pt idx="3">
                        <c:v>qualités pédagogiques </c:v>
                      </c:pt>
                      <c:pt idx="4">
                        <c:v>supports pédagogiques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'Saint Denis 11.07.2019'!$H$27:$L$27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5B8-42FE-B0A4-B5DD7D548ECC}"/>
                  </c:ext>
                </c:extLst>
              </c15:ser>
            </c15:filteredBarSeries>
          </c:ext>
        </c:extLst>
      </c:barChart>
      <c:catAx>
        <c:axId val="130492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04915600"/>
        <c:crosses val="autoZero"/>
        <c:auto val="1"/>
        <c:lblAlgn val="ctr"/>
        <c:lblOffset val="100"/>
        <c:noMultiLvlLbl val="0"/>
      </c:catAx>
      <c:valAx>
        <c:axId val="13049156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0492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Mode</a:t>
            </a:r>
            <a:r>
              <a:rPr lang="fr-FR" baseline="0"/>
              <a:t> d'invitation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AB8-4EB3-B9F7-42349FD235F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B8-4EB3-B9F7-42349FD235F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'21.11.2019'!$O$40:$P$40</c:f>
              <c:strCache>
                <c:ptCount val="2"/>
                <c:pt idx="0">
                  <c:v>Mail</c:v>
                </c:pt>
                <c:pt idx="1">
                  <c:v>Lieu exercice</c:v>
                </c:pt>
              </c:strCache>
            </c:strRef>
          </c:cat>
          <c:val>
            <c:numRef>
              <c:f>'21.11.2019'!$O$41:$P$41</c:f>
              <c:numCache>
                <c:formatCode>0%</c:formatCode>
                <c:ptCount val="2"/>
                <c:pt idx="0">
                  <c:v>0.53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64-49BF-B73F-0DD1EFA9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6714785651793"/>
          <c:y val="0.30076443569553807"/>
          <c:w val="0.8469884076990376"/>
          <c:h val="0.56412766112569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'21.11.2019'!$F$42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'21.11.2019'!$G$40:$J$41</c:f>
              <c:strCache>
                <c:ptCount val="4"/>
                <c:pt idx="0">
                  <c:v>Qualités interventions</c:v>
                </c:pt>
                <c:pt idx="1">
                  <c:v>Qualités échanges</c:v>
                </c:pt>
                <c:pt idx="2">
                  <c:v>Organisation Lieu</c:v>
                </c:pt>
                <c:pt idx="3">
                  <c:v>Accessibilté Site  </c:v>
                </c:pt>
              </c:strCache>
            </c:strRef>
          </c:cat>
          <c:val>
            <c:numRef>
              <c:f>'21.11.2019'!$G$42:$J$42</c:f>
              <c:numCache>
                <c:formatCode>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4A8-414C-BDC7-AE3B3CA96567}"/>
            </c:ext>
          </c:extLst>
        </c:ser>
        <c:ser>
          <c:idx val="1"/>
          <c:order val="1"/>
          <c:tx>
            <c:strRef>
              <c:f>'21.11.2019'!$F$43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'21.11.2019'!$G$40:$J$41</c:f>
              <c:strCache>
                <c:ptCount val="4"/>
                <c:pt idx="0">
                  <c:v>Qualités interventions</c:v>
                </c:pt>
                <c:pt idx="1">
                  <c:v>Qualités échanges</c:v>
                </c:pt>
                <c:pt idx="2">
                  <c:v>Organisation Lieu</c:v>
                </c:pt>
                <c:pt idx="3">
                  <c:v>Accessibilté Site  </c:v>
                </c:pt>
              </c:strCache>
            </c:strRef>
          </c:cat>
          <c:val>
            <c:numRef>
              <c:f>'21.11.2019'!$G$43:$J$43</c:f>
              <c:numCache>
                <c:formatCode>General</c:formatCode>
                <c:ptCount val="4"/>
                <c:pt idx="0" formatCode="0%">
                  <c:v>1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8-414C-BDC7-AE3B3CA9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2187615"/>
        <c:axId val="1952195103"/>
      </c:barChart>
      <c:catAx>
        <c:axId val="1952187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52195103"/>
        <c:crosses val="autoZero"/>
        <c:auto val="1"/>
        <c:lblAlgn val="ctr"/>
        <c:lblOffset val="100"/>
        <c:noMultiLvlLbl val="0"/>
      </c:catAx>
      <c:valAx>
        <c:axId val="195219510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9521876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SYNTHESE!$J$11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SYNTHESE!$K$9:$O$9</c:f>
              <c:strCache>
                <c:ptCount val="5"/>
                <c:pt idx="0">
                  <c:v>contenu pédagogique</c:v>
                </c:pt>
                <c:pt idx="1">
                  <c:v>site </c:v>
                </c:pt>
                <c:pt idx="2">
                  <c:v>durée</c:v>
                </c:pt>
                <c:pt idx="3">
                  <c:v>qualités pédagogiques </c:v>
                </c:pt>
                <c:pt idx="4">
                  <c:v>supports pédagogiques </c:v>
                </c:pt>
              </c:strCache>
            </c:strRef>
          </c:cat>
          <c:val>
            <c:numRef>
              <c:f>SYNTHESE!$K$11:$O$11</c:f>
              <c:numCache>
                <c:formatCode>0%</c:formatCode>
                <c:ptCount val="5"/>
                <c:pt idx="0">
                  <c:v>1.0675675675675675</c:v>
                </c:pt>
                <c:pt idx="1">
                  <c:v>0.59459459459459463</c:v>
                </c:pt>
                <c:pt idx="2">
                  <c:v>0.86486486486486491</c:v>
                </c:pt>
                <c:pt idx="3">
                  <c:v>0.87128712871287128</c:v>
                </c:pt>
                <c:pt idx="4">
                  <c:v>0.98648648648648651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8-4C34-A138-B3536A827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5938168"/>
        <c:axId val="37593973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SYNTHESE!$J$10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SYNTHESE!$K$9:$O$9</c15:sqref>
                        </c15:formulaRef>
                      </c:ext>
                    </c:extLst>
                    <c:strCache>
                      <c:ptCount val="5"/>
                      <c:pt idx="0">
                        <c:v>contenu pédagogique</c:v>
                      </c:pt>
                      <c:pt idx="1">
                        <c:v>site </c:v>
                      </c:pt>
                      <c:pt idx="2">
                        <c:v>durée</c:v>
                      </c:pt>
                      <c:pt idx="3">
                        <c:v>qualités pédagogiques </c:v>
                      </c:pt>
                      <c:pt idx="4">
                        <c:v>supports pédagogiques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SYNTHESE!$K$10:$O$10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AF38-4C34-A138-B3536A827532}"/>
                  </c:ext>
                </c:extLst>
              </c15:ser>
            </c15:filteredBarSeries>
          </c:ext>
        </c:extLst>
      </c:barChart>
      <c:catAx>
        <c:axId val="375938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5939736"/>
        <c:crosses val="autoZero"/>
        <c:auto val="1"/>
        <c:lblAlgn val="ctr"/>
        <c:lblOffset val="100"/>
        <c:noMultiLvlLbl val="0"/>
      </c:catAx>
      <c:valAx>
        <c:axId val="37593973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75938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Formation 2018</a:t>
            </a:r>
          </a:p>
          <a:p>
            <a:pPr>
              <a:defRPr/>
            </a:pPr>
            <a:r>
              <a:rPr lang="fr-FR" baseline="0"/>
              <a:t>Répondants </a:t>
            </a:r>
            <a:endParaRPr lang="fr-F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46-44E2-88E5-DDA9DB229A3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46-44E2-88E5-DDA9DB229A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SYNTHESE!$C$1:$D$1</c:f>
              <c:strCache>
                <c:ptCount val="2"/>
                <c:pt idx="0">
                  <c:v>PARTICIPANTS</c:v>
                </c:pt>
                <c:pt idx="1">
                  <c:v>REPONDANTS</c:v>
                </c:pt>
              </c:strCache>
            </c:strRef>
          </c:cat>
          <c:val>
            <c:numRef>
              <c:f>SYNTHESE!$C$3:$D$3</c:f>
              <c:numCache>
                <c:formatCode>General</c:formatCode>
                <c:ptCount val="2"/>
                <c:pt idx="0">
                  <c:v>92</c:v>
                </c:pt>
                <c:pt idx="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46-44E2-88E5-DDA9DB229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1.6666666666666666E-2"/>
          <c:y val="0.19486111111111112"/>
          <c:w val="0.93888888888888888"/>
          <c:h val="0.670030985710119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'Données 2019'!$J$11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 2019'!$K$9:$O$9</c:f>
              <c:strCache>
                <c:ptCount val="5"/>
                <c:pt idx="0">
                  <c:v>contenu pédagogique</c:v>
                </c:pt>
                <c:pt idx="1">
                  <c:v>site </c:v>
                </c:pt>
                <c:pt idx="2">
                  <c:v>durée</c:v>
                </c:pt>
                <c:pt idx="3">
                  <c:v>qualités pédagogiques </c:v>
                </c:pt>
                <c:pt idx="4">
                  <c:v>supports pédagogiques </c:v>
                </c:pt>
              </c:strCache>
            </c:strRef>
          </c:cat>
          <c:val>
            <c:numRef>
              <c:f>'Données 2019'!$K$11:$O$11</c:f>
              <c:numCache>
                <c:formatCode>0%</c:formatCode>
                <c:ptCount val="5"/>
                <c:pt idx="0">
                  <c:v>0.83333333333333337</c:v>
                </c:pt>
                <c:pt idx="1">
                  <c:v>0.30555555555555558</c:v>
                </c:pt>
                <c:pt idx="2">
                  <c:v>0.66666666666666663</c:v>
                </c:pt>
                <c:pt idx="3">
                  <c:v>0.86111111111111116</c:v>
                </c:pt>
                <c:pt idx="4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17-4766-A5FA-13A93DAF1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503615"/>
        <c:axId val="9955094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'Données 2019'!$J$10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'Données 2019'!$K$9:$O$9</c15:sqref>
                        </c15:formulaRef>
                      </c:ext>
                    </c:extLst>
                    <c:strCache>
                      <c:ptCount val="5"/>
                      <c:pt idx="0">
                        <c:v>contenu pédagogique</c:v>
                      </c:pt>
                      <c:pt idx="1">
                        <c:v>site </c:v>
                      </c:pt>
                      <c:pt idx="2">
                        <c:v>durée</c:v>
                      </c:pt>
                      <c:pt idx="3">
                        <c:v>qualités pédagogiques </c:v>
                      </c:pt>
                      <c:pt idx="4">
                        <c:v>supports pédagogiques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'Données 2019'!$K$10:$O$10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517-4766-A5FA-13A93DAF1D8F}"/>
                  </c:ext>
                </c:extLst>
              </c15:ser>
            </c15:filteredBarSeries>
          </c:ext>
        </c:extLst>
      </c:barChart>
      <c:catAx>
        <c:axId val="995503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509439"/>
        <c:crosses val="autoZero"/>
        <c:auto val="1"/>
        <c:lblAlgn val="ctr"/>
        <c:lblOffset val="100"/>
        <c:noMultiLvlLbl val="0"/>
      </c:catAx>
      <c:valAx>
        <c:axId val="995509439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95503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Formation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6FF66"/>
            </a:solidFill>
          </c:spPr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B8B-41BA-BEC8-CDE9BD058EE9}"/>
              </c:ext>
            </c:extLst>
          </c:dPt>
          <c:dPt>
            <c:idx val="1"/>
            <c:bubble3D val="0"/>
            <c:spPr>
              <a:solidFill>
                <a:srgbClr val="66FF6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712-4AB9-822D-05626A92B8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'Données 2019'!$G$43:$H$43</c:f>
              <c:strCache>
                <c:ptCount val="2"/>
                <c:pt idx="0">
                  <c:v>Participants</c:v>
                </c:pt>
                <c:pt idx="1">
                  <c:v>Répondants</c:v>
                </c:pt>
              </c:strCache>
            </c:strRef>
          </c:cat>
          <c:val>
            <c:numRef>
              <c:f>'Données 2019'!$G$44:$H$44</c:f>
              <c:numCache>
                <c:formatCode>General</c:formatCod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B-41BA-BEC8-CDE9BD058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67147856517945E-2"/>
          <c:y val="0.13930555555555557"/>
          <c:w val="0.88498840769903764"/>
          <c:h val="0.6700309857101195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'JOURNEE 22.11.18'!$F$48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'JOURNEE 22.11.18'!$G$46:$J$46</c:f>
              <c:strCache>
                <c:ptCount val="4"/>
                <c:pt idx="0">
                  <c:v>Qualités interventions</c:v>
                </c:pt>
                <c:pt idx="1">
                  <c:v>Qualités échanges</c:v>
                </c:pt>
                <c:pt idx="2">
                  <c:v>Organisation Lieu</c:v>
                </c:pt>
                <c:pt idx="3">
                  <c:v>Accessibilté Site  </c:v>
                </c:pt>
              </c:strCache>
            </c:strRef>
          </c:cat>
          <c:val>
            <c:numRef>
              <c:f>'JOURNEE 22.11.18'!$G$48:$J$48</c:f>
              <c:numCache>
                <c:formatCode>0%</c:formatCode>
                <c:ptCount val="4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9-43D5-9E8A-547A2D11F379}"/>
            </c:ext>
          </c:extLst>
        </c:ser>
        <c:ser>
          <c:idx val="2"/>
          <c:order val="2"/>
          <c:tx>
            <c:strRef>
              <c:f>'JOURNEE 22.11.18'!$F$49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'JOURNEE 22.11.18'!$G$46:$J$46</c:f>
              <c:strCache>
                <c:ptCount val="4"/>
                <c:pt idx="0">
                  <c:v>Qualités interventions</c:v>
                </c:pt>
                <c:pt idx="1">
                  <c:v>Qualités échanges</c:v>
                </c:pt>
                <c:pt idx="2">
                  <c:v>Organisation Lieu</c:v>
                </c:pt>
                <c:pt idx="3">
                  <c:v>Accessibilté Site  </c:v>
                </c:pt>
              </c:strCache>
            </c:strRef>
          </c:cat>
          <c:val>
            <c:numRef>
              <c:f>'JOURNEE 22.11.18'!$G$49:$J$49</c:f>
              <c:numCache>
                <c:formatCode>General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3-4B76-AC6B-9B9A5389C44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05008575"/>
        <c:axId val="110501398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'JOURNEE 22.11.18'!$F$47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'JOURNEE 22.11.18'!$G$46:$J$46</c15:sqref>
                        </c15:formulaRef>
                      </c:ext>
                    </c:extLst>
                    <c:strCache>
                      <c:ptCount val="4"/>
                      <c:pt idx="0">
                        <c:v>Qualités interventions</c:v>
                      </c:pt>
                      <c:pt idx="1">
                        <c:v>Qualités échanges</c:v>
                      </c:pt>
                      <c:pt idx="2">
                        <c:v>Organisation Lieu</c:v>
                      </c:pt>
                      <c:pt idx="3">
                        <c:v>Accessibilté Site 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'JOURNEE 22.11.18'!$G$47:$J$47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F99-43D5-9E8A-547A2D11F379}"/>
                  </c:ext>
                </c:extLst>
              </c15:ser>
            </c15:filteredBarSeries>
          </c:ext>
        </c:extLst>
      </c:barChart>
      <c:catAx>
        <c:axId val="110500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5013983"/>
        <c:crosses val="autoZero"/>
        <c:auto val="1"/>
        <c:lblAlgn val="ctr"/>
        <c:lblOffset val="100"/>
        <c:noMultiLvlLbl val="0"/>
      </c:catAx>
      <c:valAx>
        <c:axId val="1105013983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105008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Mode</a:t>
            </a:r>
            <a:r>
              <a:rPr lang="fr-FR" baseline="0"/>
              <a:t> d'invitation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6C-49D7-8846-F7906C4A7CF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6C-49D7-8846-F7906C4A7CFE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6C-49D7-8846-F7906C4A7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'JOURNEE 22.11.18'!$N$46:$P$46</c:f>
              <c:strCache>
                <c:ptCount val="3"/>
                <c:pt idx="0">
                  <c:v>Courrier</c:v>
                </c:pt>
                <c:pt idx="1">
                  <c:v>Mail</c:v>
                </c:pt>
                <c:pt idx="2">
                  <c:v>Lieu exercice</c:v>
                </c:pt>
              </c:strCache>
            </c:strRef>
          </c:cat>
          <c:val>
            <c:numRef>
              <c:f>'JOURNEE 22.11.18'!$N$47:$P$47</c:f>
              <c:numCache>
                <c:formatCode>0%</c:formatCode>
                <c:ptCount val="3"/>
                <c:pt idx="0">
                  <c:v>0.03</c:v>
                </c:pt>
                <c:pt idx="1">
                  <c:v>0.39</c:v>
                </c:pt>
                <c:pt idx="2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0-46C2-AC72-E378E5F8F8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'Formation 40H'!$C$20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'Formation 40H'!$D$16:$G$19</c:f>
              <c:strCache>
                <c:ptCount val="4"/>
                <c:pt idx="0">
                  <c:v>Programme adapté</c:v>
                </c:pt>
                <c:pt idx="1">
                  <c:v>Supports</c:v>
                </c:pt>
                <c:pt idx="2">
                  <c:v>Qualités échanges intervenants</c:v>
                </c:pt>
                <c:pt idx="3">
                  <c:v>Compétences acquises  </c:v>
                </c:pt>
              </c:strCache>
            </c:strRef>
          </c:cat>
          <c:val>
            <c:numRef>
              <c:f>'Formation 40H'!$D$20:$G$20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3-4097-8C31-93F671130B2C}"/>
            </c:ext>
          </c:extLst>
        </c:ser>
        <c:ser>
          <c:idx val="1"/>
          <c:order val="1"/>
          <c:tx>
            <c:strRef>
              <c:f>'Formation 40H'!$C$21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'Formation 40H'!$D$16:$G$19</c:f>
              <c:strCache>
                <c:ptCount val="4"/>
                <c:pt idx="0">
                  <c:v>Programme adapté</c:v>
                </c:pt>
                <c:pt idx="1">
                  <c:v>Supports</c:v>
                </c:pt>
                <c:pt idx="2">
                  <c:v>Qualités échanges intervenants</c:v>
                </c:pt>
                <c:pt idx="3">
                  <c:v>Compétences acquises  </c:v>
                </c:pt>
              </c:strCache>
            </c:strRef>
          </c:cat>
          <c:val>
            <c:numRef>
              <c:f>'Formation 40H'!$D$21:$G$21</c:f>
              <c:numCache>
                <c:formatCode>General</c:formatCode>
                <c:ptCount val="4"/>
                <c:pt idx="2" formatCode="0%">
                  <c:v>1</c:v>
                </c:pt>
                <c:pt idx="3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D3-4097-8C31-93F671130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714847"/>
        <c:axId val="707716511"/>
      </c:barChart>
      <c:catAx>
        <c:axId val="7077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7716511"/>
        <c:crosses val="autoZero"/>
        <c:auto val="1"/>
        <c:lblAlgn val="ctr"/>
        <c:lblOffset val="100"/>
        <c:noMultiLvlLbl val="0"/>
      </c:catAx>
      <c:valAx>
        <c:axId val="70771651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0771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'Formation 40H'!$C$20</c:f>
              <c:strCache>
                <c:ptCount val="1"/>
                <c:pt idx="0">
                  <c:v>très satisfait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'Formation 40H'!$D$16:$G$19</c:f>
              <c:strCache>
                <c:ptCount val="4"/>
                <c:pt idx="0">
                  <c:v>Programme adapté</c:v>
                </c:pt>
                <c:pt idx="1">
                  <c:v>Supports</c:v>
                </c:pt>
                <c:pt idx="2">
                  <c:v>Qualités échanges intervenants</c:v>
                </c:pt>
                <c:pt idx="3">
                  <c:v>Compétences acquises  </c:v>
                </c:pt>
              </c:strCache>
            </c:strRef>
          </c:cat>
          <c:val>
            <c:numRef>
              <c:f>'Formation 40H'!$D$20:$G$20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4-4ADE-8E8B-F4DE0E0D0844}"/>
            </c:ext>
          </c:extLst>
        </c:ser>
        <c:ser>
          <c:idx val="1"/>
          <c:order val="1"/>
          <c:tx>
            <c:strRef>
              <c:f>'Formation 40H'!$C$21</c:f>
              <c:strCache>
                <c:ptCount val="1"/>
                <c:pt idx="0">
                  <c:v>satisfait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'Formation 40H'!$D$16:$G$19</c:f>
              <c:strCache>
                <c:ptCount val="4"/>
                <c:pt idx="0">
                  <c:v>Programme adapté</c:v>
                </c:pt>
                <c:pt idx="1">
                  <c:v>Supports</c:v>
                </c:pt>
                <c:pt idx="2">
                  <c:v>Qualités échanges intervenants</c:v>
                </c:pt>
                <c:pt idx="3">
                  <c:v>Compétences acquises  </c:v>
                </c:pt>
              </c:strCache>
            </c:strRef>
          </c:cat>
          <c:val>
            <c:numRef>
              <c:f>'Formation 40H'!$D$21:$G$21</c:f>
              <c:numCache>
                <c:formatCode>General</c:formatCode>
                <c:ptCount val="4"/>
                <c:pt idx="2" formatCode="0%">
                  <c:v>1</c:v>
                </c:pt>
                <c:pt idx="3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4-4ADE-8E8B-F4DE0E0D0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7714847"/>
        <c:axId val="707716511"/>
      </c:barChart>
      <c:catAx>
        <c:axId val="7077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7716511"/>
        <c:crosses val="autoZero"/>
        <c:auto val="1"/>
        <c:lblAlgn val="ctr"/>
        <c:lblOffset val="100"/>
        <c:noMultiLvlLbl val="0"/>
      </c:catAx>
      <c:valAx>
        <c:axId val="70771651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70771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30480</xdr:rowOff>
    </xdr:from>
    <xdr:to>
      <xdr:col>6</xdr:col>
      <xdr:colOff>624840</xdr:colOff>
      <xdr:row>27</xdr:row>
      <xdr:rowOff>213360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ADE606AB-A2C5-498C-9566-D068276A53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998220</xdr:colOff>
      <xdr:row>16</xdr:row>
      <xdr:rowOff>23948</xdr:rowOff>
    </xdr:from>
    <xdr:to>
      <xdr:col>18</xdr:col>
      <xdr:colOff>419100</xdr:colOff>
      <xdr:row>35</xdr:row>
      <xdr:rowOff>64225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B908620-F652-41C0-BEA2-7C131D707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13</xdr:row>
      <xdr:rowOff>30480</xdr:rowOff>
    </xdr:from>
    <xdr:to>
      <xdr:col>6</xdr:col>
      <xdr:colOff>624840</xdr:colOff>
      <xdr:row>27</xdr:row>
      <xdr:rowOff>213360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DE606AB-A2C5-498C-9566-D068276A5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426720</xdr:colOff>
      <xdr:row>21</xdr:row>
      <xdr:rowOff>26670</xdr:rowOff>
    </xdr:from>
    <xdr:to>
      <xdr:col>15</xdr:col>
      <xdr:colOff>7620</xdr:colOff>
      <xdr:row>35</xdr:row>
      <xdr:rowOff>140970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807720</xdr:colOff>
      <xdr:row>47</xdr:row>
      <xdr:rowOff>99060</xdr:rowOff>
    </xdr:from>
    <xdr:to>
      <xdr:col>8</xdr:col>
      <xdr:colOff>906780</xdr:colOff>
      <xdr:row>61</xdr:row>
      <xdr:rowOff>167640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678180</xdr:colOff>
      <xdr:row>53</xdr:row>
      <xdr:rowOff>38100</xdr:rowOff>
    </xdr:from>
    <xdr:to>
      <xdr:col>10</xdr:col>
      <xdr:colOff>182880</xdr:colOff>
      <xdr:row>68</xdr:row>
      <xdr:rowOff>137160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320040</xdr:colOff>
      <xdr:row>47</xdr:row>
      <xdr:rowOff>121920</xdr:rowOff>
    </xdr:from>
    <xdr:to>
      <xdr:col>17</xdr:col>
      <xdr:colOff>678180</xdr:colOff>
      <xdr:row>61</xdr:row>
      <xdr:rowOff>121920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632460</xdr:colOff>
      <xdr:row>22</xdr:row>
      <xdr:rowOff>19050</xdr:rowOff>
    </xdr:from>
    <xdr:to>
      <xdr:col>12</xdr:col>
      <xdr:colOff>739140</xdr:colOff>
      <xdr:row>37</xdr:row>
      <xdr:rowOff>19050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632460</xdr:colOff>
      <xdr:row>19</xdr:row>
      <xdr:rowOff>19050</xdr:rowOff>
    </xdr:from>
    <xdr:to>
      <xdr:col>10</xdr:col>
      <xdr:colOff>739140</xdr:colOff>
      <xdr:row>34</xdr:row>
      <xdr:rowOff>19050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408213</xdr:colOff>
      <xdr:row>35</xdr:row>
      <xdr:rowOff>29936</xdr:rowOff>
    </xdr:from>
    <xdr:to>
      <xdr:col>8</xdr:col>
      <xdr:colOff>843642</xdr:colOff>
      <xdr:row>50</xdr:row>
      <xdr:rowOff>51708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317500</xdr:colOff>
      <xdr:row>35</xdr:row>
      <xdr:rowOff>126999</xdr:rowOff>
    </xdr:from>
    <xdr:to>
      <xdr:col>19</xdr:col>
      <xdr:colOff>489857</xdr:colOff>
      <xdr:row>54</xdr:row>
      <xdr:rowOff>126999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510540</xdr:colOff>
      <xdr:row>40</xdr:row>
      <xdr:rowOff>0</xdr:rowOff>
    </xdr:from>
    <xdr:to>
      <xdr:col>22</xdr:col>
      <xdr:colOff>541020</xdr:colOff>
      <xdr:row>59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175260</xdr:colOff>
      <xdr:row>31</xdr:row>
      <xdr:rowOff>110490</xdr:rowOff>
    </xdr:from>
    <xdr:to>
      <xdr:col>17</xdr:col>
      <xdr:colOff>327660</xdr:colOff>
      <xdr:row>51</xdr:row>
      <xdr:rowOff>83820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472440</xdr:colOff>
      <xdr:row>42</xdr:row>
      <xdr:rowOff>19050</xdr:rowOff>
    </xdr:from>
    <xdr:to>
      <xdr:col>18</xdr:col>
      <xdr:colOff>15240</xdr:colOff>
      <xdr:row>54</xdr:row>
      <xdr:rowOff>144780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160020</xdr:colOff>
      <xdr:row>45</xdr:row>
      <xdr:rowOff>148590</xdr:rowOff>
    </xdr:from>
    <xdr:to>
      <xdr:col>10</xdr:col>
      <xdr:colOff>662940</xdr:colOff>
      <xdr:row>64</xdr:row>
      <xdr:rowOff>38100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opLeftCell="C7" workbookViewId="0">
      <selection activeCell="E5" sqref="E5"/>
    </sheetView>
  </sheetViews>
  <sheetFormatPr baseColWidth="10" defaultRowHeight="14.6" x14ac:dyDescent="0.4"/>
  <cols>
    <col min="3" max="3" width="22.07421875" customWidth="1"/>
    <col min="4" max="4" width="19" customWidth="1"/>
    <col min="5" max="5" width="13.69140625" style="4" customWidth="1"/>
    <col min="6" max="6" width="9.07421875" style="4" customWidth="1"/>
    <col min="7" max="7" width="13.3046875" style="4" customWidth="1"/>
    <col min="8" max="8" width="11.53515625" style="4"/>
    <col min="9" max="9" width="16.53515625" style="4" customWidth="1"/>
    <col min="10" max="10" width="11.53515625" style="4"/>
    <col min="11" max="11" width="14.53515625" style="4" customWidth="1"/>
    <col min="12" max="12" width="11.53515625" style="4"/>
    <col min="13" max="13" width="17.07421875" style="4" customWidth="1"/>
    <col min="14" max="14" width="15" style="4" customWidth="1"/>
    <col min="15" max="15" width="14.53515625" style="4" customWidth="1"/>
    <col min="16" max="16" width="11.53515625" style="4"/>
    <col min="17" max="17" width="17.3046875" style="4" customWidth="1"/>
    <col min="18" max="18" width="11.53515625" style="4"/>
    <col min="19" max="19" width="17.53515625" style="4" customWidth="1"/>
    <col min="20" max="20" width="11.53515625" style="4"/>
    <col min="21" max="21" width="17.3046875" style="4" customWidth="1"/>
    <col min="22" max="22" width="11.53515625" style="4"/>
    <col min="23" max="23" width="16.53515625" style="4" customWidth="1"/>
    <col min="24" max="24" width="11.53515625" style="4"/>
  </cols>
  <sheetData>
    <row r="1" spans="1:24" x14ac:dyDescent="0.4">
      <c r="C1" s="12" t="s">
        <v>4</v>
      </c>
      <c r="D1" s="12" t="s">
        <v>5</v>
      </c>
      <c r="E1" s="76" t="s">
        <v>6</v>
      </c>
      <c r="F1" s="76"/>
      <c r="G1" s="76"/>
      <c r="H1" s="76"/>
      <c r="I1" s="76" t="s">
        <v>7</v>
      </c>
      <c r="J1" s="76"/>
      <c r="K1" s="76"/>
      <c r="L1" s="76"/>
      <c r="M1" s="76" t="s">
        <v>8</v>
      </c>
      <c r="N1" s="76"/>
      <c r="O1" s="76"/>
      <c r="P1" s="76"/>
      <c r="Q1" s="76" t="s">
        <v>24</v>
      </c>
      <c r="R1" s="76"/>
      <c r="S1" s="76"/>
      <c r="T1" s="76"/>
      <c r="U1" s="76" t="s">
        <v>9</v>
      </c>
      <c r="V1" s="76"/>
      <c r="W1" s="76"/>
      <c r="X1" s="76"/>
    </row>
    <row r="2" spans="1:24" x14ac:dyDescent="0.4">
      <c r="E2" s="5" t="s">
        <v>10</v>
      </c>
      <c r="F2" s="6" t="s">
        <v>11</v>
      </c>
      <c r="G2" s="7" t="s">
        <v>12</v>
      </c>
      <c r="H2" s="3" t="s">
        <v>13</v>
      </c>
      <c r="I2" s="5" t="s">
        <v>10</v>
      </c>
      <c r="J2" s="6" t="s">
        <v>11</v>
      </c>
      <c r="K2" s="7" t="s">
        <v>12</v>
      </c>
      <c r="L2" s="3" t="s">
        <v>13</v>
      </c>
      <c r="M2" s="5" t="s">
        <v>10</v>
      </c>
      <c r="N2" s="6" t="s">
        <v>11</v>
      </c>
      <c r="O2" s="7" t="s">
        <v>12</v>
      </c>
      <c r="P2" s="3" t="s">
        <v>13</v>
      </c>
      <c r="Q2" s="5" t="s">
        <v>10</v>
      </c>
      <c r="R2" s="6" t="s">
        <v>11</v>
      </c>
      <c r="S2" s="7" t="s">
        <v>12</v>
      </c>
      <c r="T2" s="3" t="s">
        <v>13</v>
      </c>
      <c r="U2" s="5" t="s">
        <v>10</v>
      </c>
      <c r="V2" s="6" t="s">
        <v>11</v>
      </c>
      <c r="W2" s="7" t="s">
        <v>12</v>
      </c>
      <c r="X2" s="3" t="s">
        <v>13</v>
      </c>
    </row>
    <row r="3" spans="1:24" x14ac:dyDescent="0.4">
      <c r="C3" s="12">
        <f>SUM('31-05-2018  ST CLOUD'!E3+'24-09-2018 CRECHE POLITZER'!E3+'14-10-2018 CH SAINT DENIS'!E3+'15 et 18-10-2018 VSG'!F3+'PMI 28.03.19'!E3+'Séjours vacances 30.03.19'!E3+'Saint Denis 11.07.2019'!E3)</f>
        <v>92</v>
      </c>
      <c r="D3" s="12">
        <f>SUM('31-05-2018  ST CLOUD'!F3+'24-09-2018 CRECHE POLITZER'!F3+'14-10-2018 CH SAINT DENIS'!F3+'15 et 18-10-2018 VSG'!G3+'PMI 28.03.19'!F3+'Séjours vacances 30.03.19'!F3+'Saint Denis 11.07.2019'!F3)</f>
        <v>74</v>
      </c>
      <c r="E3" s="17">
        <f>SUM('31-05-2018  ST CLOUD'!G3+'24-09-2018 CRECHE POLITZER'!G3+'14-10-2018 CH SAINT DENIS'!G3+'15 et 18-10-2018 VSG'!H3+'PMI 28.03.19'!G3+'Séjours vacances 30.03.19'!G3+'Saint Denis 11.07.2019'!G3)</f>
        <v>79</v>
      </c>
      <c r="F3" s="6">
        <f>SUM('31-05-2018  ST CLOUD'!H3+'24-09-2018 CRECHE POLITZER'!H3+'14-10-2018 CH SAINT DENIS'!H3+'15 et 18-10-2018 VSG'!I3+'PMI 28.03.19'!H3+'Séjours vacances 30.03.19'!H3+'Saint Denis 11.07.2019'!H3)</f>
        <v>22</v>
      </c>
      <c r="G3" s="7">
        <f>SUM('31-05-2018  ST CLOUD'!I3+'24-09-2018 CRECHE POLITZER'!I3+'14-10-2018 CH SAINT DENIS'!I3+'15 et 18-10-2018 VSG'!J3+'PMI 28.03.19'!I3+'Séjours vacances 30.03.19'!I3+'Saint Denis 11.07.2019'!I3)</f>
        <v>0</v>
      </c>
      <c r="H3" s="3">
        <f>SUM('31-05-2018  ST CLOUD'!J3+'24-09-2018 CRECHE POLITZER'!J3+'14-10-2018 CH SAINT DENIS'!J3+'PMI 28.03.19'!J3+'Séjours vacances 30.03.19'!J3+'Saint Denis 11.07.2019'!J3)</f>
        <v>0</v>
      </c>
      <c r="I3" s="5">
        <f>SUM('31-05-2018  ST CLOUD'!K3+'24-09-2018 CRECHE POLITZER'!K3+'14-10-2018 CH SAINT DENIS'!K3+'15 et 18-10-2018 VSG'!L3+'PMI 28.03.19'!K3+'Séjours vacances 30.03.19'!K3+'Saint Denis 11.07.2019'!K3)</f>
        <v>44</v>
      </c>
      <c r="J3" s="6">
        <f>SUM('31-05-2018  ST CLOUD'!L3+'24-09-2018 CRECHE POLITZER'!L3+'14-10-2018 CH SAINT DENIS'!L3+'15 et 18-10-2018 VSG'!M3+'PMI 28.03.19'!L3+'Séjours vacances 30.03.19'!L3+'Saint Denis 11.07.2019'!L3)</f>
        <v>40</v>
      </c>
      <c r="K3" s="7">
        <f>SUM('31-05-2018  ST CLOUD'!M3+'24-09-2018 CRECHE POLITZER'!M3+'14-10-2018 CH SAINT DENIS'!M3+'15 et 18-10-2018 VSG'!N3+'PMI 28.03.19'!M3+'Séjours vacances 30.03.19'!M3+'Saint Denis 11.07.2019'!M3)</f>
        <v>13</v>
      </c>
      <c r="L3" s="3">
        <f>SUM('31-05-2018  ST CLOUD'!N3+'24-09-2018 CRECHE POLITZER'!N3+'14-10-2018 CH SAINT DENIS'!N3+'15 et 18-10-2018 VSG'!O3+'PMI 28.03.19'!N3+'Séjours vacances 30.03.19'!N3+'Saint Denis 11.07.2019'!N3)</f>
        <v>4</v>
      </c>
      <c r="M3" s="5">
        <f>SUM('31-05-2018  ST CLOUD'!O3+'24-09-2018 CRECHE POLITZER'!O3+'14-10-2018 CH SAINT DENIS'!O3+'15 et 18-10-2018 VSG'!P3+'PMI 28.03.19'!O3+'Séjours vacances 30.03.19'!O3+'Saint Denis 11.07.2019'!O3)</f>
        <v>64</v>
      </c>
      <c r="N3" s="6">
        <f>SUM('31-05-2018  ST CLOUD'!P3+'24-09-2018 CRECHE POLITZER'!P3+'14-10-2018 CH SAINT DENIS'!P3+'15 et 18-10-2018 VSG'!Q3+'PMI 28.03.19'!P3+'Séjours vacances 30.03.19'!P3+'Saint Denis 11.07.2019'!P3)</f>
        <v>37</v>
      </c>
      <c r="O3" s="7">
        <f>SUM('31-05-2018  ST CLOUD'!R3+'24-09-2018 CRECHE POLITZER'!Q3+'14-10-2018 CH SAINT DENIS'!Q3+'15 et 18-10-2018 VSG'!R3+'PMI 28.03.19'!Q3+'Séjours vacances 30.03.19'!Q3+'Saint Denis 11.07.2019'!Q3)</f>
        <v>0</v>
      </c>
      <c r="P3" s="3">
        <f>SUM('31-05-2018  ST CLOUD'!R3+'24-09-2018 CRECHE POLITZER'!R3+'14-10-2018 CH SAINT DENIS'!R3+'15 et 18-10-2018 VSG'!S3+'PMI 28.03.19'!R3+'Séjours vacances 30.03.19'!R3+'Saint Denis 11.07.2019'!R3)</f>
        <v>0</v>
      </c>
      <c r="Q3" s="5">
        <f>SUM('31-05-2018  ST CLOUD'!S3+'24-09-2018 CRECHE POLITZER'!S3+'14-10-2018 CH SAINT DENIS'!S3+'15 et 18-10-2018 VSG'!T3+'PMI 28.03.19'!S3+'Séjours vacances 30.03.19'!S3+'Saint Denis 11.07.2019'!S3)</f>
        <v>88</v>
      </c>
      <c r="R3" s="6">
        <f>SUM('31-05-2018  ST CLOUD'!T3+'24-09-2018 CRECHE POLITZER'!T3+'14-10-2018 CH SAINT DENIS'!T3+'15 et 18-10-2018 VSG'!U3+'PMI 28.03.19'!T3+'Séjours vacances 30.03.19'!T3+'Saint Denis 11.07.2019'!T3)</f>
        <v>13</v>
      </c>
      <c r="S3" s="7">
        <f>SUM('31-05-2018  ST CLOUD'!U3+'24-09-2018 CRECHE POLITZER'!U3+'14-10-2018 CH SAINT DENIS'!U3+'15 et 18-10-2018 VSG'!V3+'PMI 28.03.19'!U3+'Séjours vacances 30.03.19'!U3+'Saint Denis 11.07.2019'!U3)</f>
        <v>0</v>
      </c>
      <c r="T3" s="3">
        <f>SUM('31-05-2018  ST CLOUD'!V3+'24-09-2018 CRECHE POLITZER'!V3+'14-10-2018 CH SAINT DENIS'!V3+'15 et 18-10-2018 VSG'!W3+'PMI 28.03.19'!V3+'Séjours vacances 30.03.19'!V3+'Saint Denis 11.07.2019'!V3)</f>
        <v>0</v>
      </c>
      <c r="U3" s="5">
        <f>SUM('31-05-2018  ST CLOUD'!W3+'24-09-2018 CRECHE POLITZER'!W3+'14-10-2018 CH SAINT DENIS'!W3+'15 et 18-10-2018 VSG'!X3+'PMI 28.03.19'!W3+'Séjours vacances 30.03.19'!W3+'Saint Denis 11.07.2019'!W3)</f>
        <v>73</v>
      </c>
      <c r="V3" s="6">
        <f>SUM('31-05-2018  ST CLOUD'!X3+'24-09-2018 CRECHE POLITZER'!X3+'14-10-2018 CH SAINT DENIS'!X3+'15 et 18-10-2018 VSG'!Y3+'PMI 28.03.19'!X3+'Séjours vacances 30.03.19'!X3+'Saint Denis 11.07.2019'!X3)</f>
        <v>26</v>
      </c>
      <c r="W3" s="7">
        <f>SUM('31-05-2018  ST CLOUD'!Y3+'24-09-2018 CRECHE POLITZER'!Y3+'14-10-2018 CH SAINT DENIS'!Y3+'15 et 18-10-2018 VSG'!Z3+'PMI 28.03.19'!Y3+'Séjours vacances 30.03.19'!Y3+'Saint Denis 11.07.2019'!Y3)</f>
        <v>2</v>
      </c>
      <c r="X3" s="3">
        <f>SUM('31-05-2018  ST CLOUD'!Z3+'24-09-2018 CRECHE POLITZER'!Z3+'14-10-2018 CH SAINT DENIS'!Z3+'15 et 18-10-2018 VSG'!AA3+'PMI 28.03.19'!Z3+'Séjours vacances 30.03.19'!Z3+'Saint Denis 11.07.2019'!Z3)</f>
        <v>0</v>
      </c>
    </row>
    <row r="4" spans="1:24" ht="28.3" x14ac:dyDescent="0.75">
      <c r="C4" s="18">
        <f>D3/C3</f>
        <v>0.80434782608695654</v>
      </c>
      <c r="D4" s="8" t="s">
        <v>20</v>
      </c>
      <c r="E4" s="78">
        <f>SUM(E3:H3)</f>
        <v>101</v>
      </c>
      <c r="F4" s="78"/>
      <c r="G4" s="78"/>
      <c r="H4" s="78"/>
      <c r="I4" s="78">
        <f>SUM(I3:L3)</f>
        <v>101</v>
      </c>
      <c r="J4" s="78"/>
      <c r="K4" s="78"/>
      <c r="L4" s="78"/>
      <c r="M4" s="79">
        <f>SUM(M3:P3)</f>
        <v>101</v>
      </c>
      <c r="N4" s="80"/>
      <c r="O4" s="80"/>
      <c r="P4" s="81"/>
      <c r="Q4" s="78">
        <f>SUM(Q3:T3)</f>
        <v>101</v>
      </c>
      <c r="R4" s="78"/>
      <c r="S4" s="78"/>
      <c r="T4" s="78"/>
      <c r="U4" s="78">
        <f>SUM(U3:X3)</f>
        <v>101</v>
      </c>
      <c r="V4" s="78"/>
      <c r="W4" s="78"/>
      <c r="X4" s="78"/>
    </row>
    <row r="5" spans="1:24" ht="28.3" x14ac:dyDescent="0.75">
      <c r="C5" s="11"/>
      <c r="D5" s="9" t="s">
        <v>19</v>
      </c>
      <c r="E5" s="10">
        <f>E3/D3</f>
        <v>1.0675675675675675</v>
      </c>
      <c r="F5" s="10">
        <f>F3/D3</f>
        <v>0.29729729729729731</v>
      </c>
      <c r="G5" s="10">
        <f>SUM(G3:G3)/D3</f>
        <v>0</v>
      </c>
      <c r="H5" s="10">
        <f>SUM(H3:H3)/D3</f>
        <v>0</v>
      </c>
      <c r="I5" s="10">
        <f>I3/D3</f>
        <v>0.59459459459459463</v>
      </c>
      <c r="J5" s="10">
        <f>J3/D3</f>
        <v>0.54054054054054057</v>
      </c>
      <c r="K5" s="10">
        <f>K3/D3</f>
        <v>0.17567567567567569</v>
      </c>
      <c r="L5" s="10">
        <f>L3/D3</f>
        <v>5.4054054054054057E-2</v>
      </c>
      <c r="M5" s="10">
        <f>M3/D3</f>
        <v>0.86486486486486491</v>
      </c>
      <c r="N5" s="10">
        <f>N3/D3</f>
        <v>0.5</v>
      </c>
      <c r="O5" s="10">
        <f>SUM(O3:O3)/D3</f>
        <v>0</v>
      </c>
      <c r="P5" s="10">
        <f>SUM(P3:P3)/D3</f>
        <v>0</v>
      </c>
      <c r="Q5" s="10">
        <f>Q3/Q4</f>
        <v>0.87128712871287128</v>
      </c>
      <c r="R5" s="10">
        <f>R3/D3</f>
        <v>0.17567567567567569</v>
      </c>
      <c r="S5" s="10">
        <f>SUM(S3:S3)/D3</f>
        <v>0</v>
      </c>
      <c r="T5" s="10">
        <f>SUM(T3:T3)/D3</f>
        <v>0</v>
      </c>
      <c r="U5" s="10">
        <f>U3/D3</f>
        <v>0.98648648648648651</v>
      </c>
      <c r="V5" s="10">
        <f>V3/D3</f>
        <v>0.35135135135135137</v>
      </c>
      <c r="W5" s="10">
        <f>W3/D3</f>
        <v>2.7027027027027029E-2</v>
      </c>
      <c r="X5" s="10">
        <f>SUM(X3:X3)/D3</f>
        <v>0</v>
      </c>
    </row>
    <row r="6" spans="1:24" ht="28.3" x14ac:dyDescent="0.75">
      <c r="D6" s="8" t="s">
        <v>21</v>
      </c>
      <c r="E6" s="77" t="s">
        <v>51</v>
      </c>
      <c r="F6" s="77"/>
      <c r="G6" s="77"/>
      <c r="H6" s="77"/>
      <c r="I6" s="77" t="s">
        <v>54</v>
      </c>
      <c r="J6" s="77"/>
      <c r="K6" s="77"/>
      <c r="L6" s="77"/>
      <c r="M6" s="77" t="s">
        <v>50</v>
      </c>
      <c r="N6" s="77"/>
      <c r="O6" s="77"/>
      <c r="P6" s="77"/>
      <c r="Q6" s="77" t="s">
        <v>52</v>
      </c>
      <c r="R6" s="77"/>
      <c r="S6" s="77"/>
      <c r="T6" s="77"/>
      <c r="U6" s="77" t="s">
        <v>53</v>
      </c>
      <c r="V6" s="77"/>
      <c r="W6" s="77"/>
      <c r="X6" s="77"/>
    </row>
    <row r="9" spans="1:24" x14ac:dyDescent="0.4">
      <c r="J9" s="51"/>
      <c r="K9" s="82" t="s">
        <v>43</v>
      </c>
      <c r="L9" s="82" t="s">
        <v>44</v>
      </c>
      <c r="M9" s="82" t="s">
        <v>18</v>
      </c>
      <c r="N9" s="82" t="s">
        <v>45</v>
      </c>
      <c r="O9" s="82" t="s">
        <v>46</v>
      </c>
    </row>
    <row r="10" spans="1:24" x14ac:dyDescent="0.4">
      <c r="A10" s="28"/>
      <c r="J10" s="51"/>
      <c r="K10" s="82"/>
      <c r="L10" s="82"/>
      <c r="M10" s="82"/>
      <c r="N10" s="82"/>
      <c r="O10" s="82"/>
    </row>
    <row r="11" spans="1:24" x14ac:dyDescent="0.4">
      <c r="J11" s="3" t="s">
        <v>42</v>
      </c>
      <c r="K11" s="50">
        <f>E5</f>
        <v>1.0675675675675675</v>
      </c>
      <c r="L11" s="50">
        <f>I5</f>
        <v>0.59459459459459463</v>
      </c>
      <c r="M11" s="50">
        <f>M5</f>
        <v>0.86486486486486491</v>
      </c>
      <c r="N11" s="50">
        <f>Q5</f>
        <v>0.87128712871287128</v>
      </c>
      <c r="O11" s="50">
        <f>U5</f>
        <v>0.98648648648648651</v>
      </c>
    </row>
    <row r="12" spans="1:24" x14ac:dyDescent="0.4">
      <c r="J12" s="3" t="s">
        <v>77</v>
      </c>
      <c r="K12" s="50">
        <f>F5</f>
        <v>0.29729729729729731</v>
      </c>
      <c r="L12" s="50">
        <f>J5</f>
        <v>0.54054054054054057</v>
      </c>
      <c r="M12" s="50">
        <f>N5</f>
        <v>0.5</v>
      </c>
      <c r="N12" s="50">
        <f>R5</f>
        <v>0.17567567567567569</v>
      </c>
      <c r="O12" s="50">
        <f>V5</f>
        <v>0.35135135135135137</v>
      </c>
    </row>
    <row r="13" spans="1:24" x14ac:dyDescent="0.4">
      <c r="J13" s="3" t="s">
        <v>114</v>
      </c>
      <c r="K13" s="50">
        <f>G5</f>
        <v>0</v>
      </c>
      <c r="L13" s="50">
        <f>K5</f>
        <v>0.17567567567567569</v>
      </c>
      <c r="M13" s="50">
        <f>O5</f>
        <v>0</v>
      </c>
      <c r="N13" s="50">
        <f>S5</f>
        <v>0</v>
      </c>
      <c r="O13" s="50">
        <f>W5</f>
        <v>2.7027027027027029E-2</v>
      </c>
    </row>
    <row r="14" spans="1:24" x14ac:dyDescent="0.4">
      <c r="J14" s="3" t="s">
        <v>115</v>
      </c>
      <c r="K14" s="50">
        <f>H5</f>
        <v>0</v>
      </c>
      <c r="L14" s="50">
        <f>L5</f>
        <v>5.4054054054054057E-2</v>
      </c>
      <c r="M14" s="50">
        <f>P5</f>
        <v>0</v>
      </c>
      <c r="N14" s="50">
        <f>T5</f>
        <v>0</v>
      </c>
      <c r="O14" s="50">
        <f>X5</f>
        <v>0</v>
      </c>
    </row>
    <row r="28" spans="4:5" ht="19.95" customHeight="1" x14ac:dyDescent="0.4"/>
    <row r="32" spans="4:5" x14ac:dyDescent="0.4">
      <c r="D32" s="49"/>
      <c r="E32" s="48"/>
    </row>
    <row r="33" spans="4:5" x14ac:dyDescent="0.4">
      <c r="D33" s="49"/>
      <c r="E33" s="48"/>
    </row>
    <row r="34" spans="4:5" x14ac:dyDescent="0.4">
      <c r="D34" s="49"/>
      <c r="E34" s="48"/>
    </row>
    <row r="35" spans="4:5" x14ac:dyDescent="0.4">
      <c r="D35" s="49"/>
      <c r="E35" s="48"/>
    </row>
    <row r="36" spans="4:5" x14ac:dyDescent="0.4">
      <c r="D36" s="49"/>
      <c r="E36" s="48"/>
    </row>
  </sheetData>
  <mergeCells count="20">
    <mergeCell ref="K9:K10"/>
    <mergeCell ref="L9:L10"/>
    <mergeCell ref="M9:M10"/>
    <mergeCell ref="N9:N10"/>
    <mergeCell ref="O9:O10"/>
    <mergeCell ref="E4:H4"/>
    <mergeCell ref="I4:L4"/>
    <mergeCell ref="M4:P4"/>
    <mergeCell ref="Q4:T4"/>
    <mergeCell ref="U4:X4"/>
    <mergeCell ref="E6:H6"/>
    <mergeCell ref="I6:L6"/>
    <mergeCell ref="M6:P6"/>
    <mergeCell ref="Q6:T6"/>
    <mergeCell ref="U6:X6"/>
    <mergeCell ref="E1:H1"/>
    <mergeCell ref="I1:L1"/>
    <mergeCell ref="M1:P1"/>
    <mergeCell ref="Q1:T1"/>
    <mergeCell ref="U1:X1"/>
  </mergeCells>
  <conditionalFormatting sqref="E4:M4 Q4:X4">
    <cfRule type="cellIs" dxfId="30" priority="5" operator="lessThan">
      <formula>#REF!</formula>
    </cfRule>
  </conditionalFormatting>
  <conditionalFormatting sqref="D3">
    <cfRule type="cellIs" dxfId="29" priority="2" operator="greaterThan">
      <formula>$C$3</formula>
    </cfRule>
  </conditionalFormatting>
  <conditionalFormatting sqref="C5">
    <cfRule type="cellIs" dxfId="28" priority="1" operator="greaterThan">
      <formula>$A$10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2"/>
  <sheetViews>
    <sheetView topLeftCell="J1" zoomScale="84" zoomScaleNormal="84" workbookViewId="0">
      <selection activeCell="G33" sqref="G33"/>
    </sheetView>
  </sheetViews>
  <sheetFormatPr baseColWidth="10" defaultRowHeight="14.6" x14ac:dyDescent="0.4"/>
  <cols>
    <col min="2" max="2" width="17.3046875" customWidth="1"/>
    <col min="3" max="3" width="17.4609375" customWidth="1"/>
    <col min="4" max="4" width="41.53515625" customWidth="1"/>
    <col min="5" max="5" width="18.53515625" customWidth="1"/>
    <col min="6" max="6" width="19" customWidth="1"/>
    <col min="7" max="7" width="13.69140625" style="4" customWidth="1"/>
    <col min="8" max="8" width="9.07421875" style="4" customWidth="1"/>
    <col min="9" max="9" width="13.3046875" style="4" customWidth="1"/>
    <col min="10" max="10" width="11.4609375" style="4"/>
    <col min="11" max="11" width="16.53515625" style="4" customWidth="1"/>
    <col min="12" max="12" width="12.53515625" style="4" bestFit="1" customWidth="1"/>
    <col min="13" max="13" width="14.53515625" style="4" customWidth="1"/>
    <col min="14" max="14" width="11.4609375" style="4"/>
    <col min="15" max="15" width="17.07421875" style="4" customWidth="1"/>
    <col min="16" max="16" width="15" style="4" customWidth="1"/>
    <col min="17" max="17" width="14.53515625" style="4" customWidth="1"/>
    <col min="18" max="18" width="11.4609375" style="4"/>
    <col min="19" max="19" width="17.3046875" style="4" customWidth="1"/>
    <col min="20" max="20" width="12.53515625" style="4" bestFit="1" customWidth="1"/>
    <col min="21" max="21" width="17.53515625" style="4" customWidth="1"/>
    <col min="22" max="22" width="11.4609375" style="4"/>
    <col min="23" max="23" width="14.84375" style="4" customWidth="1"/>
    <col min="24" max="24" width="12.53515625" style="4" bestFit="1" customWidth="1"/>
    <col min="25" max="25" width="16.53515625" style="4" customWidth="1"/>
    <col min="26" max="26" width="11.4609375" style="4"/>
  </cols>
  <sheetData>
    <row r="1" spans="1:26" s="13" customFormat="1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6</v>
      </c>
      <c r="H1" s="76"/>
      <c r="I1" s="76"/>
      <c r="J1" s="76"/>
      <c r="K1" s="76" t="s">
        <v>7</v>
      </c>
      <c r="L1" s="76"/>
      <c r="M1" s="76"/>
      <c r="N1" s="76"/>
      <c r="O1" s="76" t="s">
        <v>8</v>
      </c>
      <c r="P1" s="76"/>
      <c r="Q1" s="76"/>
      <c r="R1" s="76"/>
      <c r="S1" s="76" t="s">
        <v>24</v>
      </c>
      <c r="T1" s="76"/>
      <c r="U1" s="76"/>
      <c r="V1" s="76"/>
      <c r="W1" s="76" t="s">
        <v>9</v>
      </c>
      <c r="X1" s="76"/>
      <c r="Y1" s="76"/>
      <c r="Z1" s="76"/>
    </row>
    <row r="2" spans="1:26" x14ac:dyDescent="0.4">
      <c r="A2" t="s">
        <v>89</v>
      </c>
      <c r="B2" t="s">
        <v>33</v>
      </c>
      <c r="C2" t="s">
        <v>90</v>
      </c>
      <c r="D2" t="s">
        <v>91</v>
      </c>
      <c r="E2">
        <v>15</v>
      </c>
      <c r="F2">
        <v>15</v>
      </c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</row>
    <row r="3" spans="1:26" s="4" customFormat="1" x14ac:dyDescent="0.4">
      <c r="A3" s="24"/>
      <c r="B3" s="3"/>
      <c r="C3" s="3"/>
      <c r="D3" s="3"/>
      <c r="E3" s="3"/>
      <c r="F3" s="3"/>
      <c r="G3" s="3">
        <f>SUM(G4:G18)</f>
        <v>14</v>
      </c>
      <c r="H3" s="3">
        <f>SUM(H4:H18)</f>
        <v>1</v>
      </c>
      <c r="I3" s="3"/>
      <c r="J3" s="3"/>
      <c r="K3" s="3">
        <f>SUM(K4:K18)</f>
        <v>6</v>
      </c>
      <c r="L3" s="3">
        <f>SUM(L4:L18)</f>
        <v>9</v>
      </c>
      <c r="M3" s="3"/>
      <c r="N3" s="3"/>
      <c r="O3" s="3">
        <f>SUM(O4:O18)</f>
        <v>8</v>
      </c>
      <c r="P3" s="3">
        <f>SUM(P4:P18)</f>
        <v>7</v>
      </c>
      <c r="Q3" s="3"/>
      <c r="R3" s="3"/>
      <c r="S3" s="3">
        <f>SUM(S4:S18)</f>
        <v>13</v>
      </c>
      <c r="T3" s="3">
        <f>SUM(T4:T18)</f>
        <v>2</v>
      </c>
      <c r="U3" s="3"/>
      <c r="V3" s="3"/>
      <c r="W3" s="3">
        <f>SUM(W4:W18)</f>
        <v>10</v>
      </c>
      <c r="X3" s="3">
        <f>SUM(X4:X18)</f>
        <v>4</v>
      </c>
      <c r="Y3" s="3">
        <f>SUM(Y4:Y18)</f>
        <v>1</v>
      </c>
      <c r="Z3" s="3"/>
    </row>
    <row r="4" spans="1:26" x14ac:dyDescent="0.4">
      <c r="F4">
        <v>1</v>
      </c>
      <c r="G4" s="5">
        <v>1</v>
      </c>
      <c r="H4" s="6"/>
      <c r="I4" s="7"/>
      <c r="J4" s="3"/>
      <c r="K4" s="5">
        <v>1</v>
      </c>
      <c r="L4" s="6"/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>
        <v>1</v>
      </c>
      <c r="X4" s="6"/>
      <c r="Y4" s="7"/>
      <c r="Z4" s="3"/>
    </row>
    <row r="5" spans="1:26" x14ac:dyDescent="0.4">
      <c r="F5">
        <v>2</v>
      </c>
      <c r="G5" s="5">
        <v>1</v>
      </c>
      <c r="H5" s="6"/>
      <c r="I5" s="7"/>
      <c r="J5" s="3"/>
      <c r="K5" s="5">
        <v>1</v>
      </c>
      <c r="L5" s="6"/>
      <c r="M5" s="7"/>
      <c r="N5" s="3"/>
      <c r="O5" s="5">
        <v>1</v>
      </c>
      <c r="P5" s="6"/>
      <c r="Q5" s="7"/>
      <c r="R5" s="3"/>
      <c r="S5" s="5">
        <v>1</v>
      </c>
      <c r="T5" s="6"/>
      <c r="U5" s="7"/>
      <c r="V5" s="3"/>
      <c r="W5" s="5">
        <v>1</v>
      </c>
      <c r="X5" s="6"/>
      <c r="Y5" s="7"/>
      <c r="Z5" s="3"/>
    </row>
    <row r="6" spans="1:26" x14ac:dyDescent="0.4">
      <c r="F6">
        <v>3</v>
      </c>
      <c r="G6" s="5">
        <v>1</v>
      </c>
      <c r="H6" s="6"/>
      <c r="I6" s="7"/>
      <c r="J6" s="3"/>
      <c r="K6" s="5">
        <v>1</v>
      </c>
      <c r="L6" s="6"/>
      <c r="M6" s="7"/>
      <c r="N6" s="3"/>
      <c r="O6" s="5">
        <v>1</v>
      </c>
      <c r="P6" s="6"/>
      <c r="Q6" s="7"/>
      <c r="R6" s="3"/>
      <c r="S6" s="5">
        <v>1</v>
      </c>
      <c r="T6" s="6"/>
      <c r="U6" s="7"/>
      <c r="V6" s="3"/>
      <c r="W6" s="5">
        <v>1</v>
      </c>
      <c r="X6" s="6"/>
      <c r="Y6" s="7"/>
      <c r="Z6" s="3"/>
    </row>
    <row r="7" spans="1:26" x14ac:dyDescent="0.4">
      <c r="F7">
        <v>4</v>
      </c>
      <c r="G7" s="5">
        <v>1</v>
      </c>
      <c r="H7" s="6"/>
      <c r="I7" s="7"/>
      <c r="J7" s="3"/>
      <c r="K7" s="5">
        <v>1</v>
      </c>
      <c r="L7" s="6"/>
      <c r="M7" s="7"/>
      <c r="N7" s="3"/>
      <c r="O7" s="5">
        <v>1</v>
      </c>
      <c r="P7" s="6"/>
      <c r="Q7" s="7"/>
      <c r="R7" s="3"/>
      <c r="S7" s="5">
        <v>1</v>
      </c>
      <c r="T7" s="6"/>
      <c r="U7" s="7"/>
      <c r="V7" s="3"/>
      <c r="W7" s="5">
        <v>1</v>
      </c>
      <c r="X7" s="6"/>
      <c r="Y7" s="7"/>
      <c r="Z7" s="3"/>
    </row>
    <row r="8" spans="1:26" x14ac:dyDescent="0.4">
      <c r="F8">
        <v>5</v>
      </c>
      <c r="G8" s="5">
        <v>1</v>
      </c>
      <c r="H8" s="6"/>
      <c r="I8" s="7"/>
      <c r="J8" s="3"/>
      <c r="K8" s="5"/>
      <c r="L8" s="6">
        <v>1</v>
      </c>
      <c r="M8" s="7"/>
      <c r="N8" s="3"/>
      <c r="O8" s="5"/>
      <c r="P8" s="6">
        <v>1</v>
      </c>
      <c r="Q8" s="7"/>
      <c r="R8" s="3"/>
      <c r="S8" s="5">
        <v>1</v>
      </c>
      <c r="T8" s="6"/>
      <c r="U8" s="7"/>
      <c r="V8" s="3"/>
      <c r="W8" s="5"/>
      <c r="X8" s="6">
        <v>1</v>
      </c>
      <c r="Y8" s="7"/>
      <c r="Z8" s="3"/>
    </row>
    <row r="9" spans="1:26" x14ac:dyDescent="0.4">
      <c r="F9">
        <v>6</v>
      </c>
      <c r="G9" s="5">
        <v>1</v>
      </c>
      <c r="H9" s="6"/>
      <c r="I9" s="7"/>
      <c r="J9" s="3"/>
      <c r="K9" s="5"/>
      <c r="L9" s="6">
        <v>1</v>
      </c>
      <c r="M9" s="7"/>
      <c r="N9" s="3"/>
      <c r="O9" s="5"/>
      <c r="P9" s="6">
        <v>1</v>
      </c>
      <c r="Q9" s="7"/>
      <c r="R9" s="3"/>
      <c r="S9" s="5">
        <v>1</v>
      </c>
      <c r="T9" s="6"/>
      <c r="U9" s="7"/>
      <c r="V9" s="3"/>
      <c r="W9" s="5"/>
      <c r="X9" s="6">
        <v>1</v>
      </c>
      <c r="Y9" s="7"/>
      <c r="Z9" s="3"/>
    </row>
    <row r="10" spans="1:26" x14ac:dyDescent="0.4">
      <c r="F10">
        <v>7</v>
      </c>
      <c r="G10" s="5">
        <v>1</v>
      </c>
      <c r="H10" s="6"/>
      <c r="I10" s="7"/>
      <c r="J10" s="3"/>
      <c r="K10" s="5"/>
      <c r="L10" s="6">
        <v>1</v>
      </c>
      <c r="M10" s="7"/>
      <c r="N10" s="3"/>
      <c r="O10" s="5"/>
      <c r="P10" s="6">
        <v>1</v>
      </c>
      <c r="Q10" s="7"/>
      <c r="R10" s="3"/>
      <c r="S10" s="5">
        <v>1</v>
      </c>
      <c r="T10" s="6"/>
      <c r="U10" s="7"/>
      <c r="V10" s="3"/>
      <c r="W10" s="5">
        <v>1</v>
      </c>
      <c r="X10" s="6"/>
      <c r="Y10" s="7"/>
      <c r="Z10" s="3"/>
    </row>
    <row r="11" spans="1:26" x14ac:dyDescent="0.4">
      <c r="F11">
        <v>8</v>
      </c>
      <c r="G11" s="5">
        <v>1</v>
      </c>
      <c r="H11" s="6"/>
      <c r="I11" s="7"/>
      <c r="J11" s="3"/>
      <c r="K11" s="5"/>
      <c r="L11" s="6">
        <v>1</v>
      </c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>
        <v>1</v>
      </c>
      <c r="X11" s="6"/>
      <c r="Y11" s="7"/>
      <c r="Z11" s="3"/>
    </row>
    <row r="12" spans="1:26" x14ac:dyDescent="0.4">
      <c r="F12">
        <v>9</v>
      </c>
      <c r="G12" s="5">
        <v>1</v>
      </c>
      <c r="H12" s="6"/>
      <c r="I12" s="7"/>
      <c r="J12" s="3"/>
      <c r="K12" s="5"/>
      <c r="L12" s="6">
        <v>1</v>
      </c>
      <c r="M12" s="7"/>
      <c r="N12" s="3"/>
      <c r="O12" s="5"/>
      <c r="P12" s="6">
        <v>1</v>
      </c>
      <c r="Q12" s="7"/>
      <c r="R12" s="3"/>
      <c r="S12" s="5"/>
      <c r="T12" s="6">
        <v>1</v>
      </c>
      <c r="U12" s="7"/>
      <c r="V12" s="3"/>
      <c r="W12" s="5"/>
      <c r="X12" s="6">
        <v>1</v>
      </c>
      <c r="Y12" s="7"/>
      <c r="Z12" s="3"/>
    </row>
    <row r="13" spans="1:26" x14ac:dyDescent="0.4">
      <c r="F13">
        <v>10</v>
      </c>
      <c r="G13" s="5"/>
      <c r="H13" s="6">
        <v>1</v>
      </c>
      <c r="I13" s="7"/>
      <c r="J13" s="3"/>
      <c r="K13" s="5"/>
      <c r="L13" s="6">
        <v>1</v>
      </c>
      <c r="M13" s="7"/>
      <c r="N13" s="3"/>
      <c r="O13" s="5"/>
      <c r="P13" s="6">
        <v>1</v>
      </c>
      <c r="Q13" s="7"/>
      <c r="R13" s="3"/>
      <c r="S13" s="5"/>
      <c r="T13" s="6">
        <v>1</v>
      </c>
      <c r="U13" s="7"/>
      <c r="V13" s="3"/>
      <c r="W13" s="5"/>
      <c r="X13" s="6"/>
      <c r="Y13" s="7">
        <v>1</v>
      </c>
      <c r="Z13" s="3"/>
    </row>
    <row r="14" spans="1:26" x14ac:dyDescent="0.4">
      <c r="F14">
        <v>11</v>
      </c>
      <c r="G14" s="5">
        <v>1</v>
      </c>
      <c r="H14" s="6"/>
      <c r="I14" s="7"/>
      <c r="J14" s="3"/>
      <c r="K14" s="5">
        <v>1</v>
      </c>
      <c r="L14" s="6"/>
      <c r="M14" s="7"/>
      <c r="N14" s="3"/>
      <c r="O14" s="5">
        <v>1</v>
      </c>
      <c r="P14" s="6"/>
      <c r="Q14" s="7"/>
      <c r="R14" s="3"/>
      <c r="S14" s="5">
        <v>1</v>
      </c>
      <c r="T14" s="6"/>
      <c r="U14" s="7"/>
      <c r="V14" s="3"/>
      <c r="W14" s="5">
        <v>1</v>
      </c>
      <c r="X14" s="6"/>
      <c r="Y14" s="7"/>
      <c r="Z14" s="3"/>
    </row>
    <row r="15" spans="1:26" x14ac:dyDescent="0.4">
      <c r="F15">
        <v>12</v>
      </c>
      <c r="G15" s="5">
        <v>1</v>
      </c>
      <c r="H15" s="6"/>
      <c r="I15" s="7"/>
      <c r="J15" s="3"/>
      <c r="K15" s="5"/>
      <c r="L15" s="6">
        <v>1</v>
      </c>
      <c r="M15" s="7"/>
      <c r="N15" s="3"/>
      <c r="O15" s="5"/>
      <c r="P15" s="6">
        <v>1</v>
      </c>
      <c r="Q15" s="7"/>
      <c r="R15" s="3"/>
      <c r="S15" s="5">
        <v>1</v>
      </c>
      <c r="T15" s="6"/>
      <c r="U15" s="7"/>
      <c r="V15" s="3"/>
      <c r="W15" s="5"/>
      <c r="X15" s="6">
        <v>1</v>
      </c>
      <c r="Y15" s="7"/>
      <c r="Z15" s="3"/>
    </row>
    <row r="16" spans="1:26" x14ac:dyDescent="0.4">
      <c r="F16">
        <v>13</v>
      </c>
      <c r="G16" s="5">
        <v>1</v>
      </c>
      <c r="H16" s="6"/>
      <c r="I16" s="7"/>
      <c r="J16" s="3"/>
      <c r="K16" s="5"/>
      <c r="L16" s="6">
        <v>1</v>
      </c>
      <c r="M16" s="7"/>
      <c r="N16" s="3"/>
      <c r="O16" s="5"/>
      <c r="P16" s="6">
        <v>1</v>
      </c>
      <c r="Q16" s="7"/>
      <c r="R16" s="3"/>
      <c r="S16" s="5">
        <v>1</v>
      </c>
      <c r="T16" s="6"/>
      <c r="U16" s="7"/>
      <c r="V16" s="3"/>
      <c r="W16" s="5">
        <v>1</v>
      </c>
      <c r="X16" s="6"/>
      <c r="Y16" s="7"/>
      <c r="Z16" s="3"/>
    </row>
    <row r="17" spans="3:26" x14ac:dyDescent="0.4">
      <c r="F17">
        <v>14</v>
      </c>
      <c r="G17" s="5">
        <v>1</v>
      </c>
      <c r="H17" s="6"/>
      <c r="I17" s="7"/>
      <c r="J17" s="3"/>
      <c r="K17" s="5">
        <v>1</v>
      </c>
      <c r="L17" s="6"/>
      <c r="M17" s="7"/>
      <c r="N17" s="3"/>
      <c r="O17" s="5">
        <v>1</v>
      </c>
      <c r="P17" s="6"/>
      <c r="Q17" s="7"/>
      <c r="R17" s="3"/>
      <c r="S17" s="5">
        <v>1</v>
      </c>
      <c r="T17" s="6"/>
      <c r="U17" s="7"/>
      <c r="V17" s="3"/>
      <c r="W17" s="5">
        <v>1</v>
      </c>
      <c r="X17" s="6"/>
      <c r="Y17" s="7"/>
      <c r="Z17" s="3"/>
    </row>
    <row r="18" spans="3:26" x14ac:dyDescent="0.4">
      <c r="F18">
        <v>15</v>
      </c>
      <c r="G18" s="5">
        <v>1</v>
      </c>
      <c r="H18" s="6"/>
      <c r="I18" s="7"/>
      <c r="J18" s="3"/>
      <c r="K18" s="5"/>
      <c r="L18" s="6">
        <v>1</v>
      </c>
      <c r="M18" s="7"/>
      <c r="N18" s="3"/>
      <c r="O18" s="5">
        <v>1</v>
      </c>
      <c r="P18" s="6"/>
      <c r="Q18" s="7"/>
      <c r="R18" s="3"/>
      <c r="S18" s="5">
        <v>1</v>
      </c>
      <c r="T18" s="6"/>
      <c r="U18" s="7"/>
      <c r="V18" s="3"/>
      <c r="W18" s="5">
        <v>1</v>
      </c>
      <c r="X18" s="6"/>
      <c r="Y18" s="7"/>
      <c r="Z18" s="3"/>
    </row>
    <row r="19" spans="3:26" ht="28.3" x14ac:dyDescent="0.75">
      <c r="F19" s="8" t="s">
        <v>20</v>
      </c>
      <c r="G19" s="78">
        <f>SUM(G4:J18)</f>
        <v>15</v>
      </c>
      <c r="H19" s="78"/>
      <c r="I19" s="78"/>
      <c r="J19" s="78"/>
      <c r="K19" s="78">
        <f>SUM(K4:N18)</f>
        <v>15</v>
      </c>
      <c r="L19" s="78"/>
      <c r="M19" s="78"/>
      <c r="N19" s="78"/>
      <c r="O19" s="79">
        <f>SUM(O4:R18)</f>
        <v>15</v>
      </c>
      <c r="P19" s="80"/>
      <c r="Q19" s="80"/>
      <c r="R19" s="81"/>
      <c r="S19" s="78">
        <f>SUM(S4:V18)</f>
        <v>15</v>
      </c>
      <c r="T19" s="78"/>
      <c r="U19" s="78"/>
      <c r="V19" s="78"/>
      <c r="W19" s="78">
        <f>SUM(W4:Z18)</f>
        <v>15</v>
      </c>
      <c r="X19" s="78"/>
      <c r="Y19" s="78"/>
      <c r="Z19" s="78"/>
    </row>
    <row r="20" spans="3:26" s="11" customFormat="1" ht="28.3" x14ac:dyDescent="0.75">
      <c r="F20" s="29" t="s">
        <v>19</v>
      </c>
      <c r="G20" s="33">
        <v>0.93333333333333335</v>
      </c>
      <c r="H20" s="33">
        <v>6.6666666666666693E-2</v>
      </c>
      <c r="I20" s="10"/>
      <c r="J20" s="10"/>
      <c r="K20" s="33">
        <v>0.4</v>
      </c>
      <c r="L20" s="33">
        <v>0.6</v>
      </c>
      <c r="M20" s="10"/>
      <c r="N20" s="10"/>
      <c r="O20" s="33">
        <v>0.53333333333333333</v>
      </c>
      <c r="P20" s="33">
        <v>0.46666666666666667</v>
      </c>
      <c r="Q20" s="10"/>
      <c r="R20" s="10"/>
      <c r="S20" s="33">
        <v>0.8666666666666667</v>
      </c>
      <c r="T20" s="33">
        <v>0.13333333333333333</v>
      </c>
      <c r="U20" s="10"/>
      <c r="V20" s="10"/>
      <c r="W20" s="33">
        <v>0.66666666666666663</v>
      </c>
      <c r="X20" s="33">
        <v>0.26666666666666666</v>
      </c>
      <c r="Y20" s="33">
        <v>6.6666666666666666E-2</v>
      </c>
      <c r="Z20" s="10"/>
    </row>
    <row r="21" spans="3:26" ht="28.3" x14ac:dyDescent="0.75">
      <c r="F21" s="8" t="s">
        <v>21</v>
      </c>
      <c r="G21" s="77" t="s">
        <v>96</v>
      </c>
      <c r="H21" s="77"/>
      <c r="I21" s="77"/>
      <c r="J21" s="77"/>
      <c r="K21" s="94" t="s">
        <v>92</v>
      </c>
      <c r="L21" s="94"/>
      <c r="M21" s="94"/>
      <c r="N21" s="94"/>
      <c r="O21" s="77" t="s">
        <v>93</v>
      </c>
      <c r="P21" s="77"/>
      <c r="Q21" s="77"/>
      <c r="R21" s="77"/>
      <c r="S21" s="94" t="s">
        <v>95</v>
      </c>
      <c r="T21" s="94"/>
      <c r="U21" s="94"/>
      <c r="V21" s="94"/>
      <c r="W21" s="94" t="s">
        <v>94</v>
      </c>
      <c r="X21" s="94"/>
      <c r="Y21" s="94"/>
      <c r="Z21" s="94"/>
    </row>
    <row r="23" spans="3:26" x14ac:dyDescent="0.4">
      <c r="E23" s="28"/>
    </row>
    <row r="24" spans="3:26" x14ac:dyDescent="0.4">
      <c r="G24" s="15">
        <f t="shared" ref="G24:Z24" si="0">SUM(G4:G18)</f>
        <v>14</v>
      </c>
      <c r="H24" s="15">
        <f t="shared" si="0"/>
        <v>1</v>
      </c>
      <c r="I24" s="15">
        <f t="shared" si="0"/>
        <v>0</v>
      </c>
      <c r="J24" s="15">
        <f t="shared" si="0"/>
        <v>0</v>
      </c>
      <c r="K24" s="15">
        <f t="shared" si="0"/>
        <v>6</v>
      </c>
      <c r="L24" s="15">
        <f t="shared" si="0"/>
        <v>9</v>
      </c>
      <c r="M24" s="15">
        <f t="shared" si="0"/>
        <v>0</v>
      </c>
      <c r="N24" s="15">
        <f t="shared" si="0"/>
        <v>0</v>
      </c>
      <c r="O24" s="15">
        <f t="shared" si="0"/>
        <v>8</v>
      </c>
      <c r="P24" s="15">
        <f t="shared" si="0"/>
        <v>7</v>
      </c>
      <c r="Q24" s="15">
        <f t="shared" si="0"/>
        <v>0</v>
      </c>
      <c r="R24" s="15">
        <f t="shared" si="0"/>
        <v>0</v>
      </c>
      <c r="S24" s="15">
        <f t="shared" si="0"/>
        <v>13</v>
      </c>
      <c r="T24" s="15">
        <f t="shared" si="0"/>
        <v>2</v>
      </c>
      <c r="U24" s="15">
        <f t="shared" si="0"/>
        <v>0</v>
      </c>
      <c r="V24" s="15">
        <f t="shared" si="0"/>
        <v>0</v>
      </c>
      <c r="W24" s="15">
        <f t="shared" si="0"/>
        <v>10</v>
      </c>
      <c r="X24" s="15">
        <f t="shared" si="0"/>
        <v>4</v>
      </c>
      <c r="Y24" s="15">
        <f t="shared" si="0"/>
        <v>1</v>
      </c>
      <c r="Z24" s="15">
        <f t="shared" si="0"/>
        <v>0</v>
      </c>
    </row>
    <row r="29" spans="3:26" x14ac:dyDescent="0.4">
      <c r="G29" s="5"/>
      <c r="H29" s="93" t="s">
        <v>43</v>
      </c>
      <c r="I29" s="93" t="s">
        <v>44</v>
      </c>
      <c r="J29" s="93" t="s">
        <v>18</v>
      </c>
      <c r="K29" s="93" t="s">
        <v>45</v>
      </c>
      <c r="L29" s="93" t="s">
        <v>46</v>
      </c>
    </row>
    <row r="30" spans="3:26" x14ac:dyDescent="0.4">
      <c r="G30" s="5"/>
      <c r="H30" s="93"/>
      <c r="I30" s="93"/>
      <c r="J30" s="93"/>
      <c r="K30" s="93"/>
      <c r="L30" s="93"/>
    </row>
    <row r="31" spans="3:26" x14ac:dyDescent="0.4">
      <c r="C31" s="28"/>
      <c r="G31" s="5" t="s">
        <v>42</v>
      </c>
      <c r="H31" s="14">
        <v>1</v>
      </c>
      <c r="I31" s="14"/>
      <c r="J31" s="14"/>
      <c r="K31" s="14">
        <v>1</v>
      </c>
      <c r="L31" s="14"/>
    </row>
    <row r="32" spans="3:26" x14ac:dyDescent="0.4">
      <c r="G32" s="15" t="s">
        <v>97</v>
      </c>
      <c r="H32" s="15"/>
      <c r="I32" s="47">
        <v>1</v>
      </c>
      <c r="J32" s="47">
        <v>1</v>
      </c>
      <c r="K32" s="15"/>
      <c r="L32" s="47">
        <v>1</v>
      </c>
    </row>
  </sheetData>
  <mergeCells count="20">
    <mergeCell ref="G19:J19"/>
    <mergeCell ref="K19:N19"/>
    <mergeCell ref="O19:R19"/>
    <mergeCell ref="S19:V19"/>
    <mergeCell ref="W19:Z19"/>
    <mergeCell ref="G1:J1"/>
    <mergeCell ref="K1:N1"/>
    <mergeCell ref="O1:R1"/>
    <mergeCell ref="S1:V1"/>
    <mergeCell ref="W1:Z1"/>
    <mergeCell ref="G21:J21"/>
    <mergeCell ref="K21:N21"/>
    <mergeCell ref="O21:R21"/>
    <mergeCell ref="S21:V21"/>
    <mergeCell ref="W21:Z21"/>
    <mergeCell ref="H29:H30"/>
    <mergeCell ref="I29:I30"/>
    <mergeCell ref="J29:J30"/>
    <mergeCell ref="K29:K30"/>
    <mergeCell ref="L29:L30"/>
  </mergeCells>
  <conditionalFormatting sqref="G19:O19 S19:Z19">
    <cfRule type="cellIs" dxfId="10" priority="1" operator="lessThan">
      <formula>$F$3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36"/>
  <sheetViews>
    <sheetView topLeftCell="M7" workbookViewId="0">
      <selection activeCell="Q16" sqref="Q16"/>
    </sheetView>
  </sheetViews>
  <sheetFormatPr baseColWidth="10" defaultRowHeight="14.6" x14ac:dyDescent="0.4"/>
  <cols>
    <col min="2" max="2" width="17.3046875" customWidth="1"/>
    <col min="3" max="3" width="17.4609375" customWidth="1"/>
    <col min="4" max="4" width="37.84375" customWidth="1"/>
    <col min="5" max="5" width="18.53515625" customWidth="1"/>
    <col min="6" max="6" width="19" customWidth="1"/>
    <col min="7" max="7" width="13.69140625" style="4" customWidth="1"/>
    <col min="8" max="8" width="9.07421875" style="4" customWidth="1"/>
    <col min="9" max="9" width="13.3046875" style="4" customWidth="1"/>
    <col min="10" max="10" width="11.4609375" style="4"/>
    <col min="11" max="11" width="16.53515625" style="4" customWidth="1"/>
    <col min="12" max="12" width="11.4609375" style="4"/>
    <col min="13" max="13" width="14.53515625" style="4" customWidth="1"/>
    <col min="14" max="14" width="11.4609375" style="4"/>
    <col min="15" max="15" width="17.07421875" style="4" customWidth="1"/>
    <col min="16" max="16" width="15" style="4" customWidth="1"/>
    <col min="17" max="17" width="14.53515625" style="4" customWidth="1"/>
    <col min="18" max="18" width="11.4609375" style="4"/>
    <col min="19" max="19" width="17.3046875" style="4" customWidth="1"/>
    <col min="20" max="20" width="11.4609375" style="4"/>
    <col min="21" max="21" width="17.53515625" style="4" customWidth="1"/>
    <col min="22" max="22" width="11.4609375" style="4"/>
    <col min="23" max="23" width="14.84375" style="4" customWidth="1"/>
    <col min="24" max="24" width="11.4609375" style="4"/>
    <col min="25" max="25" width="16.53515625" style="4" customWidth="1"/>
    <col min="26" max="26" width="11.4609375" style="4"/>
  </cols>
  <sheetData>
    <row r="1" spans="1:30" s="13" customFormat="1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6</v>
      </c>
      <c r="H1" s="76"/>
      <c r="I1" s="76"/>
      <c r="J1" s="76"/>
      <c r="K1" s="76" t="s">
        <v>100</v>
      </c>
      <c r="L1" s="76"/>
      <c r="M1" s="76"/>
      <c r="N1" s="76"/>
      <c r="O1" s="76" t="s">
        <v>7</v>
      </c>
      <c r="P1" s="76"/>
      <c r="Q1" s="76"/>
      <c r="R1" s="76"/>
      <c r="S1" s="76" t="s">
        <v>101</v>
      </c>
      <c r="T1" s="76"/>
      <c r="U1" s="76"/>
      <c r="V1" s="76"/>
      <c r="W1" s="76" t="s">
        <v>102</v>
      </c>
      <c r="X1" s="76"/>
      <c r="Y1" s="76"/>
      <c r="Z1" s="76"/>
      <c r="AA1" s="76" t="s">
        <v>99</v>
      </c>
      <c r="AB1" s="76"/>
      <c r="AC1" s="76"/>
      <c r="AD1" s="76"/>
    </row>
    <row r="2" spans="1:30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  <c r="AA2" s="5" t="s">
        <v>10</v>
      </c>
      <c r="AB2" s="6" t="s">
        <v>11</v>
      </c>
      <c r="AC2" s="7" t="s">
        <v>12</v>
      </c>
      <c r="AD2" s="3" t="s">
        <v>13</v>
      </c>
    </row>
    <row r="3" spans="1:30" s="4" customFormat="1" x14ac:dyDescent="0.4">
      <c r="A3" s="24">
        <v>43554</v>
      </c>
      <c r="B3" s="3" t="s">
        <v>33</v>
      </c>
      <c r="C3" s="3" t="s">
        <v>80</v>
      </c>
      <c r="D3" s="3" t="s">
        <v>98</v>
      </c>
      <c r="E3" s="3">
        <v>8</v>
      </c>
      <c r="F3" s="3">
        <v>8</v>
      </c>
      <c r="G3" s="3">
        <f>SUM(G4:G22)</f>
        <v>6</v>
      </c>
      <c r="H3" s="3">
        <f>SUM(H4:H22)</f>
        <v>2</v>
      </c>
      <c r="I3" s="3"/>
      <c r="J3" s="3"/>
      <c r="K3" s="3">
        <f>SUM(K4:K22)</f>
        <v>7</v>
      </c>
      <c r="L3" s="3">
        <f>SUM(L4:L22)</f>
        <v>1</v>
      </c>
      <c r="M3" s="3"/>
      <c r="N3" s="3"/>
      <c r="O3" s="3">
        <f>SUM(O4:O22)</f>
        <v>5</v>
      </c>
      <c r="P3" s="3">
        <f>SUM(P4:P22)</f>
        <v>3</v>
      </c>
      <c r="Q3" s="3"/>
      <c r="R3" s="3"/>
      <c r="S3" s="3">
        <f>SUM(S4:S22)</f>
        <v>5</v>
      </c>
      <c r="T3" s="3">
        <f>SUM(T4:T22)</f>
        <v>3</v>
      </c>
      <c r="U3" s="3"/>
      <c r="V3" s="3"/>
      <c r="W3" s="3">
        <f>SUM(W4:W22)</f>
        <v>5</v>
      </c>
      <c r="X3" s="3">
        <f>SUM(X4:X22)</f>
        <v>3</v>
      </c>
      <c r="Y3" s="3"/>
      <c r="Z3" s="3"/>
      <c r="AA3" s="3">
        <f>SUM(AA4:AA22)</f>
        <v>6</v>
      </c>
      <c r="AB3" s="3">
        <f>SUM(AB4:AB22)</f>
        <v>2</v>
      </c>
      <c r="AC3" s="3"/>
      <c r="AD3" s="3"/>
    </row>
    <row r="4" spans="1:30" x14ac:dyDescent="0.4">
      <c r="F4">
        <v>1</v>
      </c>
      <c r="G4" s="5">
        <v>1</v>
      </c>
      <c r="H4" s="6"/>
      <c r="I4" s="7"/>
      <c r="J4" s="3"/>
      <c r="K4" s="5">
        <v>1</v>
      </c>
      <c r="L4" s="6"/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/>
      <c r="X4" s="6">
        <v>1</v>
      </c>
      <c r="Y4" s="7"/>
      <c r="Z4" s="3"/>
      <c r="AA4" s="5">
        <v>1</v>
      </c>
      <c r="AB4" s="6"/>
      <c r="AC4" s="7"/>
      <c r="AD4" s="3"/>
    </row>
    <row r="5" spans="1:30" x14ac:dyDescent="0.4">
      <c r="F5">
        <v>2</v>
      </c>
      <c r="G5" s="5">
        <v>1</v>
      </c>
      <c r="H5" s="6"/>
      <c r="I5" s="7"/>
      <c r="J5" s="3"/>
      <c r="K5" s="5"/>
      <c r="L5" s="6">
        <v>1</v>
      </c>
      <c r="M5" s="7"/>
      <c r="N5" s="3"/>
      <c r="O5" s="5">
        <v>1</v>
      </c>
      <c r="P5" s="6"/>
      <c r="Q5" s="7"/>
      <c r="R5" s="3"/>
      <c r="S5" s="5"/>
      <c r="T5" s="6">
        <v>1</v>
      </c>
      <c r="U5" s="7"/>
      <c r="V5" s="3"/>
      <c r="W5" s="5">
        <v>1</v>
      </c>
      <c r="X5" s="6"/>
      <c r="Y5" s="7"/>
      <c r="Z5" s="3"/>
      <c r="AA5" s="5"/>
      <c r="AB5" s="6">
        <v>1</v>
      </c>
      <c r="AC5" s="7"/>
      <c r="AD5" s="3"/>
    </row>
    <row r="6" spans="1:30" x14ac:dyDescent="0.4">
      <c r="F6">
        <v>3</v>
      </c>
      <c r="G6" s="5"/>
      <c r="H6" s="6">
        <v>1</v>
      </c>
      <c r="I6" s="7"/>
      <c r="J6" s="3"/>
      <c r="K6" s="5">
        <v>1</v>
      </c>
      <c r="L6" s="6"/>
      <c r="M6" s="7"/>
      <c r="N6" s="3"/>
      <c r="O6" s="5"/>
      <c r="P6" s="6">
        <v>1</v>
      </c>
      <c r="Q6" s="7"/>
      <c r="R6" s="3"/>
      <c r="S6" s="5"/>
      <c r="T6" s="6">
        <v>1</v>
      </c>
      <c r="U6" s="7"/>
      <c r="V6" s="3"/>
      <c r="W6" s="5"/>
      <c r="X6" s="6">
        <v>1</v>
      </c>
      <c r="Y6" s="7"/>
      <c r="Z6" s="3"/>
      <c r="AA6" s="5"/>
      <c r="AB6" s="6">
        <v>1</v>
      </c>
      <c r="AC6" s="7"/>
      <c r="AD6" s="3"/>
    </row>
    <row r="7" spans="1:30" x14ac:dyDescent="0.4">
      <c r="F7">
        <v>4</v>
      </c>
      <c r="G7" s="5"/>
      <c r="H7" s="6">
        <v>1</v>
      </c>
      <c r="I7" s="7"/>
      <c r="J7" s="3"/>
      <c r="K7" s="5">
        <v>1</v>
      </c>
      <c r="L7" s="6"/>
      <c r="M7" s="7"/>
      <c r="N7" s="3"/>
      <c r="O7" s="5">
        <v>1</v>
      </c>
      <c r="P7" s="6"/>
      <c r="Q7" s="7"/>
      <c r="R7" s="3"/>
      <c r="S7" s="5">
        <v>1</v>
      </c>
      <c r="T7" s="6"/>
      <c r="U7" s="7"/>
      <c r="V7" s="3"/>
      <c r="W7" s="5"/>
      <c r="X7" s="6">
        <v>1</v>
      </c>
      <c r="Y7" s="7"/>
      <c r="Z7" s="3"/>
      <c r="AA7" s="5">
        <v>1</v>
      </c>
      <c r="AB7" s="6"/>
      <c r="AC7" s="7"/>
      <c r="AD7" s="3"/>
    </row>
    <row r="8" spans="1:30" x14ac:dyDescent="0.4">
      <c r="F8">
        <v>5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/>
      <c r="P8" s="6">
        <v>1</v>
      </c>
      <c r="Q8" s="7"/>
      <c r="R8" s="3"/>
      <c r="S8" s="5">
        <v>1</v>
      </c>
      <c r="T8" s="6"/>
      <c r="U8" s="7"/>
      <c r="V8" s="3"/>
      <c r="W8" s="5">
        <v>1</v>
      </c>
      <c r="X8" s="6"/>
      <c r="Y8" s="7"/>
      <c r="Z8" s="3"/>
      <c r="AA8" s="5">
        <v>1</v>
      </c>
      <c r="AB8" s="6"/>
      <c r="AC8" s="7"/>
      <c r="AD8" s="3"/>
    </row>
    <row r="9" spans="1:30" x14ac:dyDescent="0.4">
      <c r="F9">
        <v>6</v>
      </c>
      <c r="G9" s="5">
        <v>1</v>
      </c>
      <c r="H9" s="6"/>
      <c r="I9" s="7"/>
      <c r="J9" s="3"/>
      <c r="K9" s="5">
        <v>1</v>
      </c>
      <c r="L9" s="6"/>
      <c r="M9" s="7"/>
      <c r="N9" s="3"/>
      <c r="O9" s="5">
        <v>1</v>
      </c>
      <c r="P9" s="6"/>
      <c r="Q9" s="7"/>
      <c r="R9" s="3"/>
      <c r="S9" s="5">
        <v>1</v>
      </c>
      <c r="T9" s="6"/>
      <c r="U9" s="7"/>
      <c r="V9" s="3"/>
      <c r="W9" s="5">
        <v>1</v>
      </c>
      <c r="X9" s="6"/>
      <c r="Y9" s="7"/>
      <c r="Z9" s="3"/>
      <c r="AA9" s="5">
        <v>1</v>
      </c>
      <c r="AB9" s="6"/>
      <c r="AC9" s="7"/>
      <c r="AD9" s="3"/>
    </row>
    <row r="10" spans="1:30" x14ac:dyDescent="0.4">
      <c r="F10">
        <v>7</v>
      </c>
      <c r="G10" s="5">
        <v>1</v>
      </c>
      <c r="H10" s="6"/>
      <c r="I10" s="7"/>
      <c r="J10" s="3"/>
      <c r="K10" s="5">
        <v>1</v>
      </c>
      <c r="L10" s="6"/>
      <c r="M10" s="7"/>
      <c r="N10" s="3"/>
      <c r="O10" s="5">
        <v>1</v>
      </c>
      <c r="P10" s="6"/>
      <c r="Q10" s="7"/>
      <c r="R10" s="3"/>
      <c r="S10" s="5">
        <v>1</v>
      </c>
      <c r="T10" s="6"/>
      <c r="U10" s="7"/>
      <c r="V10" s="3"/>
      <c r="W10" s="5">
        <v>1</v>
      </c>
      <c r="X10" s="6"/>
      <c r="Y10" s="7"/>
      <c r="Z10" s="3"/>
      <c r="AA10" s="5">
        <v>1</v>
      </c>
      <c r="AB10" s="6"/>
      <c r="AC10" s="7"/>
      <c r="AD10" s="3"/>
    </row>
    <row r="11" spans="1:30" x14ac:dyDescent="0.4">
      <c r="F11">
        <v>8</v>
      </c>
      <c r="G11" s="5">
        <v>1</v>
      </c>
      <c r="H11" s="6"/>
      <c r="I11" s="7"/>
      <c r="J11" s="3"/>
      <c r="K11" s="5">
        <v>1</v>
      </c>
      <c r="L11" s="6"/>
      <c r="M11" s="7"/>
      <c r="N11" s="3"/>
      <c r="O11" s="5"/>
      <c r="P11" s="6">
        <v>1</v>
      </c>
      <c r="Q11" s="7"/>
      <c r="R11" s="3"/>
      <c r="S11" s="5"/>
      <c r="T11" s="6">
        <v>1</v>
      </c>
      <c r="U11" s="7"/>
      <c r="V11" s="3"/>
      <c r="W11" s="5">
        <v>1</v>
      </c>
      <c r="X11" s="6"/>
      <c r="Y11" s="7"/>
      <c r="Z11" s="3"/>
      <c r="AA11" s="5">
        <v>1</v>
      </c>
      <c r="AB11" s="6"/>
      <c r="AC11" s="7"/>
      <c r="AD11" s="3"/>
    </row>
    <row r="12" spans="1:30" x14ac:dyDescent="0.4">
      <c r="F12">
        <v>9</v>
      </c>
      <c r="G12" s="5"/>
      <c r="H12" s="6"/>
      <c r="I12" s="7"/>
      <c r="J12" s="3"/>
      <c r="K12" s="5"/>
      <c r="L12" s="6"/>
      <c r="M12" s="7"/>
      <c r="N12" s="3"/>
      <c r="O12" s="5"/>
      <c r="P12" s="6"/>
      <c r="Q12" s="7"/>
      <c r="R12" s="3"/>
      <c r="S12" s="5"/>
      <c r="T12" s="6"/>
      <c r="U12" s="7"/>
      <c r="V12" s="3"/>
      <c r="W12" s="5"/>
      <c r="X12" s="6"/>
      <c r="Y12" s="7"/>
      <c r="Z12" s="3"/>
      <c r="AA12" s="5"/>
      <c r="AB12" s="6"/>
      <c r="AC12" s="7"/>
      <c r="AD12" s="3"/>
    </row>
    <row r="13" spans="1:30" x14ac:dyDescent="0.4">
      <c r="F13">
        <v>10</v>
      </c>
      <c r="G13" s="5"/>
      <c r="H13" s="6"/>
      <c r="I13" s="7"/>
      <c r="J13" s="3"/>
      <c r="K13" s="5"/>
      <c r="L13" s="6"/>
      <c r="M13" s="7"/>
      <c r="N13" s="3"/>
      <c r="O13" s="5"/>
      <c r="P13" s="6"/>
      <c r="Q13" s="7"/>
      <c r="R13" s="3"/>
      <c r="S13" s="5"/>
      <c r="T13" s="6"/>
      <c r="U13" s="7"/>
      <c r="V13" s="3"/>
      <c r="W13" s="5"/>
      <c r="X13" s="6"/>
      <c r="Y13" s="7"/>
      <c r="Z13" s="3"/>
      <c r="AA13" s="5"/>
      <c r="AB13" s="6"/>
      <c r="AC13" s="7"/>
      <c r="AD13" s="3"/>
    </row>
    <row r="14" spans="1:30" x14ac:dyDescent="0.4">
      <c r="F14">
        <v>11</v>
      </c>
      <c r="G14" s="5"/>
      <c r="H14" s="6"/>
      <c r="I14" s="7"/>
      <c r="J14" s="3"/>
      <c r="K14" s="5"/>
      <c r="L14" s="6"/>
      <c r="M14" s="7"/>
      <c r="N14" s="3"/>
      <c r="O14" s="5"/>
      <c r="P14" s="6"/>
      <c r="Q14" s="7"/>
      <c r="R14" s="3"/>
      <c r="S14" s="5"/>
      <c r="T14" s="6"/>
      <c r="U14" s="7"/>
      <c r="V14" s="3"/>
      <c r="W14" s="5"/>
      <c r="X14" s="6"/>
      <c r="Y14" s="7"/>
      <c r="Z14" s="3"/>
      <c r="AA14" s="5"/>
      <c r="AB14" s="6"/>
      <c r="AC14" s="7"/>
      <c r="AD14" s="3"/>
    </row>
    <row r="15" spans="1:30" x14ac:dyDescent="0.4">
      <c r="F15">
        <v>12</v>
      </c>
      <c r="G15" s="5"/>
      <c r="H15" s="6"/>
      <c r="I15" s="7"/>
      <c r="J15" s="3"/>
      <c r="K15" s="5"/>
      <c r="L15" s="6"/>
      <c r="M15" s="7"/>
      <c r="N15" s="3"/>
      <c r="O15" s="5"/>
      <c r="P15" s="6"/>
      <c r="Q15" s="7"/>
      <c r="R15" s="3"/>
      <c r="S15" s="5"/>
      <c r="T15" s="6"/>
      <c r="U15" s="7"/>
      <c r="V15" s="3"/>
      <c r="W15" s="5"/>
      <c r="X15" s="6"/>
      <c r="Y15" s="7"/>
      <c r="Z15" s="3"/>
      <c r="AA15" s="5"/>
      <c r="AB15" s="6"/>
      <c r="AC15" s="7"/>
      <c r="AD15" s="3"/>
    </row>
    <row r="16" spans="1:30" x14ac:dyDescent="0.4">
      <c r="F16">
        <v>13</v>
      </c>
      <c r="G16" s="5"/>
      <c r="H16" s="6"/>
      <c r="I16" s="7"/>
      <c r="J16" s="3"/>
      <c r="K16" s="5"/>
      <c r="L16" s="6"/>
      <c r="M16" s="7"/>
      <c r="N16" s="3"/>
      <c r="O16" s="5"/>
      <c r="P16" s="6"/>
      <c r="Q16" s="7"/>
      <c r="R16" s="3"/>
      <c r="S16" s="5"/>
      <c r="T16" s="6"/>
      <c r="U16" s="7"/>
      <c r="V16" s="3"/>
      <c r="W16" s="5"/>
      <c r="X16" s="6"/>
      <c r="Y16" s="7"/>
      <c r="Z16" s="3"/>
      <c r="AA16" s="5"/>
      <c r="AB16" s="6"/>
      <c r="AC16" s="7"/>
      <c r="AD16" s="3"/>
    </row>
    <row r="17" spans="5:30" x14ac:dyDescent="0.4">
      <c r="F17">
        <v>14</v>
      </c>
      <c r="G17" s="5"/>
      <c r="H17" s="6"/>
      <c r="I17" s="7"/>
      <c r="J17" s="3"/>
      <c r="K17" s="5"/>
      <c r="L17" s="6"/>
      <c r="M17" s="7"/>
      <c r="N17" s="3"/>
      <c r="O17" s="5"/>
      <c r="P17" s="6"/>
      <c r="Q17" s="7"/>
      <c r="R17" s="3"/>
      <c r="S17" s="5"/>
      <c r="T17" s="6"/>
      <c r="U17" s="7"/>
      <c r="V17" s="3"/>
      <c r="W17" s="5"/>
      <c r="X17" s="6"/>
      <c r="Y17" s="7"/>
      <c r="Z17" s="3"/>
      <c r="AA17" s="5"/>
      <c r="AB17" s="6"/>
      <c r="AC17" s="7"/>
      <c r="AD17" s="3"/>
    </row>
    <row r="18" spans="5:30" x14ac:dyDescent="0.4">
      <c r="F18">
        <v>15</v>
      </c>
      <c r="G18" s="5"/>
      <c r="H18" s="6"/>
      <c r="I18" s="7"/>
      <c r="J18" s="3"/>
      <c r="K18" s="5"/>
      <c r="L18" s="6"/>
      <c r="M18" s="7"/>
      <c r="N18" s="3"/>
      <c r="O18" s="5"/>
      <c r="P18" s="6"/>
      <c r="Q18" s="7"/>
      <c r="R18" s="3"/>
      <c r="S18" s="5"/>
      <c r="T18" s="6"/>
      <c r="U18" s="7"/>
      <c r="V18" s="3"/>
      <c r="W18" s="5"/>
      <c r="X18" s="6"/>
      <c r="Y18" s="7"/>
      <c r="Z18" s="3"/>
      <c r="AA18" s="5"/>
      <c r="AB18" s="6"/>
      <c r="AC18" s="7"/>
      <c r="AD18" s="3"/>
    </row>
    <row r="19" spans="5:30" x14ac:dyDescent="0.4">
      <c r="F19">
        <v>16</v>
      </c>
      <c r="G19" s="5"/>
      <c r="H19" s="6"/>
      <c r="I19" s="7"/>
      <c r="J19" s="3"/>
      <c r="K19" s="5"/>
      <c r="L19" s="6"/>
      <c r="M19" s="7"/>
      <c r="N19" s="3"/>
      <c r="O19" s="5"/>
      <c r="P19" s="6"/>
      <c r="Q19" s="7"/>
      <c r="R19" s="3"/>
      <c r="S19" s="5"/>
      <c r="T19" s="6"/>
      <c r="U19" s="7"/>
      <c r="V19" s="3"/>
      <c r="W19" s="5"/>
      <c r="X19" s="6"/>
      <c r="Y19" s="7"/>
      <c r="Z19" s="3"/>
      <c r="AA19" s="5"/>
      <c r="AB19" s="6"/>
      <c r="AC19" s="7"/>
      <c r="AD19" s="3"/>
    </row>
    <row r="20" spans="5:30" x14ac:dyDescent="0.4">
      <c r="F20">
        <v>17</v>
      </c>
      <c r="G20" s="5"/>
      <c r="H20" s="6"/>
      <c r="I20" s="7"/>
      <c r="J20" s="3"/>
      <c r="K20" s="5"/>
      <c r="L20" s="6"/>
      <c r="M20" s="7"/>
      <c r="N20" s="3"/>
      <c r="O20" s="5"/>
      <c r="P20" s="6"/>
      <c r="Q20" s="7"/>
      <c r="R20" s="3"/>
      <c r="S20" s="5"/>
      <c r="T20" s="6"/>
      <c r="U20" s="7"/>
      <c r="V20" s="3"/>
      <c r="W20" s="5"/>
      <c r="X20" s="6"/>
      <c r="Y20" s="7"/>
      <c r="Z20" s="3"/>
      <c r="AA20" s="5"/>
      <c r="AB20" s="6"/>
      <c r="AC20" s="7"/>
      <c r="AD20" s="3"/>
    </row>
    <row r="21" spans="5:30" x14ac:dyDescent="0.4">
      <c r="F21">
        <v>18</v>
      </c>
      <c r="G21" s="5"/>
      <c r="H21" s="6"/>
      <c r="I21" s="7"/>
      <c r="J21" s="3"/>
      <c r="K21" s="5"/>
      <c r="L21" s="6"/>
      <c r="M21" s="7"/>
      <c r="N21" s="3"/>
      <c r="O21" s="5"/>
      <c r="P21" s="6"/>
      <c r="Q21" s="7"/>
      <c r="R21" s="3"/>
      <c r="S21" s="5"/>
      <c r="T21" s="6"/>
      <c r="U21" s="7"/>
      <c r="V21" s="3"/>
      <c r="W21" s="5"/>
      <c r="X21" s="6"/>
      <c r="Y21" s="7"/>
      <c r="Z21" s="3"/>
      <c r="AA21" s="5"/>
      <c r="AB21" s="6"/>
      <c r="AC21" s="7"/>
      <c r="AD21" s="3"/>
    </row>
    <row r="22" spans="5:30" x14ac:dyDescent="0.4">
      <c r="F22">
        <v>19</v>
      </c>
      <c r="G22" s="5"/>
      <c r="H22" s="6"/>
      <c r="I22" s="7"/>
      <c r="J22" s="3"/>
      <c r="K22" s="5"/>
      <c r="L22" s="6"/>
      <c r="M22" s="7"/>
      <c r="N22" s="3"/>
      <c r="O22" s="5"/>
      <c r="P22" s="6"/>
      <c r="Q22" s="7"/>
      <c r="R22" s="3"/>
      <c r="S22" s="5"/>
      <c r="T22" s="6"/>
      <c r="U22" s="7"/>
      <c r="V22" s="3"/>
      <c r="W22" s="5"/>
      <c r="X22" s="6"/>
      <c r="Y22" s="7"/>
      <c r="Z22" s="3"/>
      <c r="AA22" s="5"/>
      <c r="AB22" s="6"/>
      <c r="AC22" s="7"/>
      <c r="AD22" s="3"/>
    </row>
    <row r="23" spans="5:30" ht="28.3" x14ac:dyDescent="0.75">
      <c r="F23" s="8" t="s">
        <v>20</v>
      </c>
      <c r="G23" s="78">
        <f>SUM(G4:J22)</f>
        <v>8</v>
      </c>
      <c r="H23" s="78"/>
      <c r="I23" s="78"/>
      <c r="J23" s="78"/>
      <c r="K23" s="78">
        <f>SUM(K4:N22)</f>
        <v>8</v>
      </c>
      <c r="L23" s="78"/>
      <c r="M23" s="78"/>
      <c r="N23" s="78"/>
      <c r="O23" s="79">
        <f>SUM(O4:R22)</f>
        <v>8</v>
      </c>
      <c r="P23" s="80"/>
      <c r="Q23" s="80"/>
      <c r="R23" s="81"/>
      <c r="S23" s="78">
        <f>SUM(S4:V22)</f>
        <v>8</v>
      </c>
      <c r="T23" s="78"/>
      <c r="U23" s="78"/>
      <c r="V23" s="78"/>
      <c r="W23" s="78">
        <f>SUM(W4:Z22)</f>
        <v>8</v>
      </c>
      <c r="X23" s="78"/>
      <c r="Y23" s="78"/>
      <c r="Z23" s="78"/>
      <c r="AA23" s="78">
        <f>SUM(AA4:AD22)</f>
        <v>8</v>
      </c>
      <c r="AB23" s="78"/>
      <c r="AC23" s="78"/>
      <c r="AD23" s="78"/>
    </row>
    <row r="24" spans="5:30" s="11" customFormat="1" ht="28.3" x14ac:dyDescent="0.75">
      <c r="F24" s="29" t="s">
        <v>19</v>
      </c>
      <c r="G24" s="33">
        <v>0.75</v>
      </c>
      <c r="H24" s="33">
        <v>0.25</v>
      </c>
      <c r="I24" s="10"/>
      <c r="J24" s="10"/>
      <c r="K24" s="33">
        <v>0.875</v>
      </c>
      <c r="L24" s="33">
        <v>0.125</v>
      </c>
      <c r="M24" s="10"/>
      <c r="N24" s="10"/>
      <c r="O24" s="33">
        <v>0.625</v>
      </c>
      <c r="P24" s="33">
        <v>0.375</v>
      </c>
      <c r="Q24" s="10"/>
      <c r="R24" s="10"/>
      <c r="S24" s="33">
        <v>0.625</v>
      </c>
      <c r="T24" s="33">
        <v>0.375</v>
      </c>
      <c r="U24" s="10"/>
      <c r="V24" s="10"/>
      <c r="W24" s="33">
        <v>0.625</v>
      </c>
      <c r="X24" s="33">
        <v>0.375</v>
      </c>
      <c r="Y24" s="10"/>
      <c r="Z24" s="10"/>
      <c r="AA24" s="33">
        <v>0.75</v>
      </c>
      <c r="AB24" s="33">
        <v>0.25</v>
      </c>
      <c r="AC24" s="10"/>
      <c r="AD24" s="10"/>
    </row>
    <row r="25" spans="5:30" ht="28.3" x14ac:dyDescent="0.75">
      <c r="F25" s="8" t="s">
        <v>21</v>
      </c>
      <c r="G25" s="94" t="s">
        <v>108</v>
      </c>
      <c r="H25" s="94"/>
      <c r="I25" s="94"/>
      <c r="J25" s="94"/>
      <c r="K25" s="77" t="s">
        <v>103</v>
      </c>
      <c r="L25" s="77"/>
      <c r="M25" s="77"/>
      <c r="N25" s="77"/>
      <c r="O25" s="77" t="s">
        <v>104</v>
      </c>
      <c r="P25" s="77"/>
      <c r="Q25" s="77"/>
      <c r="R25" s="77"/>
      <c r="S25" s="77" t="s">
        <v>105</v>
      </c>
      <c r="T25" s="77"/>
      <c r="U25" s="77"/>
      <c r="V25" s="77"/>
      <c r="W25" s="94" t="s">
        <v>106</v>
      </c>
      <c r="X25" s="94"/>
      <c r="Y25" s="94"/>
      <c r="Z25" s="94"/>
      <c r="AA25" s="77" t="s">
        <v>107</v>
      </c>
      <c r="AB25" s="77"/>
      <c r="AC25" s="77"/>
      <c r="AD25" s="77"/>
    </row>
    <row r="27" spans="5:30" x14ac:dyDescent="0.4">
      <c r="E27" s="28"/>
    </row>
    <row r="28" spans="5:30" x14ac:dyDescent="0.4">
      <c r="G28" s="15">
        <f>SUM(G4:G22)</f>
        <v>6</v>
      </c>
      <c r="H28" s="15">
        <f t="shared" ref="H28:Z28" si="0">SUM(H4:H22)</f>
        <v>2</v>
      </c>
      <c r="I28" s="15">
        <f t="shared" si="0"/>
        <v>0</v>
      </c>
      <c r="J28" s="15">
        <f t="shared" si="0"/>
        <v>0</v>
      </c>
      <c r="K28" s="15">
        <f t="shared" si="0"/>
        <v>7</v>
      </c>
      <c r="L28" s="15">
        <f t="shared" si="0"/>
        <v>1</v>
      </c>
      <c r="M28" s="15">
        <f t="shared" si="0"/>
        <v>0</v>
      </c>
      <c r="N28" s="15">
        <f t="shared" si="0"/>
        <v>0</v>
      </c>
      <c r="O28" s="15">
        <f t="shared" si="0"/>
        <v>5</v>
      </c>
      <c r="P28" s="15">
        <f t="shared" si="0"/>
        <v>3</v>
      </c>
      <c r="Q28" s="15">
        <f t="shared" si="0"/>
        <v>0</v>
      </c>
      <c r="R28" s="15">
        <f t="shared" si="0"/>
        <v>0</v>
      </c>
      <c r="S28" s="15">
        <f t="shared" si="0"/>
        <v>5</v>
      </c>
      <c r="T28" s="15">
        <f t="shared" si="0"/>
        <v>3</v>
      </c>
      <c r="U28" s="15">
        <f t="shared" si="0"/>
        <v>0</v>
      </c>
      <c r="V28" s="15">
        <f t="shared" si="0"/>
        <v>0</v>
      </c>
      <c r="W28" s="15">
        <f>SUM(W4:W22)</f>
        <v>5</v>
      </c>
      <c r="X28" s="15">
        <f t="shared" si="0"/>
        <v>3</v>
      </c>
      <c r="Y28" s="15">
        <f t="shared" si="0"/>
        <v>0</v>
      </c>
      <c r="Z28" s="15">
        <f t="shared" si="0"/>
        <v>0</v>
      </c>
    </row>
    <row r="33" spans="3:26" x14ac:dyDescent="0.4">
      <c r="Q33" s="5"/>
      <c r="R33" s="93" t="s">
        <v>43</v>
      </c>
      <c r="S33" s="93" t="s">
        <v>109</v>
      </c>
      <c r="T33" s="93" t="s">
        <v>110</v>
      </c>
      <c r="U33" s="93" t="s">
        <v>111</v>
      </c>
      <c r="V33" s="93" t="s">
        <v>112</v>
      </c>
      <c r="W33" s="93" t="s">
        <v>113</v>
      </c>
      <c r="Y33"/>
      <c r="Z33"/>
    </row>
    <row r="34" spans="3:26" x14ac:dyDescent="0.4">
      <c r="Q34" s="5"/>
      <c r="R34" s="93"/>
      <c r="S34" s="93"/>
      <c r="T34" s="93"/>
      <c r="U34" s="93"/>
      <c r="V34" s="93"/>
      <c r="W34" s="93"/>
      <c r="Y34"/>
      <c r="Z34"/>
    </row>
    <row r="35" spans="3:26" x14ac:dyDescent="0.4">
      <c r="C35" s="28">
        <v>1</v>
      </c>
      <c r="Q35" s="5" t="s">
        <v>42</v>
      </c>
      <c r="R35" s="14">
        <v>1</v>
      </c>
      <c r="S35" s="14">
        <v>1</v>
      </c>
      <c r="T35" s="14">
        <v>0.63</v>
      </c>
      <c r="U35" s="14">
        <v>0.63</v>
      </c>
      <c r="V35" s="14">
        <v>0.63</v>
      </c>
      <c r="W35" s="14"/>
      <c r="Y35"/>
      <c r="Z35"/>
    </row>
    <row r="36" spans="3:26" x14ac:dyDescent="0.4">
      <c r="Q36" s="15" t="s">
        <v>97</v>
      </c>
      <c r="R36" s="15"/>
      <c r="S36" s="47"/>
      <c r="T36" s="47"/>
      <c r="U36" s="15"/>
      <c r="V36" s="15"/>
      <c r="W36" s="47">
        <v>1</v>
      </c>
      <c r="Y36"/>
      <c r="Z36"/>
    </row>
  </sheetData>
  <mergeCells count="24">
    <mergeCell ref="AA1:AD1"/>
    <mergeCell ref="AA23:AD23"/>
    <mergeCell ref="AA25:AD25"/>
    <mergeCell ref="R33:R34"/>
    <mergeCell ref="S33:S34"/>
    <mergeCell ref="T33:T34"/>
    <mergeCell ref="U33:U34"/>
    <mergeCell ref="V33:V34"/>
    <mergeCell ref="W33:W34"/>
    <mergeCell ref="G23:J23"/>
    <mergeCell ref="K23:N23"/>
    <mergeCell ref="O23:R23"/>
    <mergeCell ref="S23:V23"/>
    <mergeCell ref="W23:Z23"/>
    <mergeCell ref="G1:J1"/>
    <mergeCell ref="K1:N1"/>
    <mergeCell ref="O1:R1"/>
    <mergeCell ref="S1:V1"/>
    <mergeCell ref="W1:Z1"/>
    <mergeCell ref="G25:J25"/>
    <mergeCell ref="K25:N25"/>
    <mergeCell ref="O25:R25"/>
    <mergeCell ref="S25:V25"/>
    <mergeCell ref="W25:Z25"/>
  </mergeCells>
  <conditionalFormatting sqref="G23:O23 S23:AD23">
    <cfRule type="cellIs" dxfId="9" priority="1" operator="lessThan">
      <formula>$F$3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opLeftCell="L1" workbookViewId="0">
      <selection activeCell="E27" sqref="E27"/>
    </sheetView>
  </sheetViews>
  <sheetFormatPr baseColWidth="10" defaultRowHeight="14.6" x14ac:dyDescent="0.4"/>
  <cols>
    <col min="2" max="2" width="17.3046875" customWidth="1"/>
    <col min="3" max="3" width="17.4609375" customWidth="1"/>
    <col min="4" max="4" width="37.84375" customWidth="1"/>
    <col min="5" max="5" width="18.53515625" customWidth="1"/>
    <col min="6" max="6" width="19" customWidth="1"/>
    <col min="7" max="7" width="13.69140625" style="4" customWidth="1"/>
    <col min="8" max="8" width="9.07421875" style="4" customWidth="1"/>
    <col min="9" max="9" width="13.3046875" style="4" customWidth="1"/>
    <col min="10" max="10" width="11.4609375" style="4"/>
    <col min="11" max="11" width="16.53515625" style="4" customWidth="1"/>
    <col min="12" max="12" width="12.53515625" style="4" bestFit="1" customWidth="1"/>
    <col min="13" max="13" width="14.53515625" style="4" customWidth="1"/>
    <col min="14" max="14" width="11.4609375" style="4"/>
    <col min="15" max="15" width="17.07421875" style="4" customWidth="1"/>
    <col min="16" max="16" width="15" style="4" customWidth="1"/>
    <col min="17" max="17" width="14.53515625" style="4" customWidth="1"/>
    <col min="18" max="18" width="11.4609375" style="4"/>
    <col min="19" max="19" width="17.3046875" style="4" customWidth="1"/>
    <col min="20" max="20" width="12.53515625" style="4" bestFit="1" customWidth="1"/>
    <col min="21" max="21" width="17.53515625" style="4" customWidth="1"/>
    <col min="22" max="22" width="11.4609375" style="4"/>
    <col min="23" max="23" width="14.84375" style="4" customWidth="1"/>
    <col min="24" max="24" width="12.53515625" style="4" bestFit="1" customWidth="1"/>
    <col min="25" max="25" width="16.53515625" style="4" customWidth="1"/>
    <col min="26" max="26" width="11.4609375" style="4"/>
  </cols>
  <sheetData>
    <row r="1" spans="1:26" s="13" customFormat="1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6</v>
      </c>
      <c r="H1" s="76"/>
      <c r="I1" s="76"/>
      <c r="J1" s="76"/>
      <c r="K1" s="76" t="s">
        <v>7</v>
      </c>
      <c r="L1" s="76"/>
      <c r="M1" s="76"/>
      <c r="N1" s="76"/>
      <c r="O1" s="76" t="s">
        <v>8</v>
      </c>
      <c r="P1" s="76"/>
      <c r="Q1" s="76"/>
      <c r="R1" s="76"/>
      <c r="S1" s="76" t="s">
        <v>24</v>
      </c>
      <c r="T1" s="76"/>
      <c r="U1" s="76"/>
      <c r="V1" s="76"/>
      <c r="W1" s="76" t="s">
        <v>9</v>
      </c>
      <c r="X1" s="76"/>
      <c r="Y1" s="76"/>
      <c r="Z1" s="76"/>
    </row>
    <row r="2" spans="1:26" x14ac:dyDescent="0.4">
      <c r="A2" s="71">
        <v>43657</v>
      </c>
      <c r="B2" t="s">
        <v>141</v>
      </c>
      <c r="C2" t="s">
        <v>142</v>
      </c>
      <c r="D2" t="s">
        <v>143</v>
      </c>
      <c r="E2">
        <v>12</v>
      </c>
      <c r="F2">
        <v>12</v>
      </c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</row>
    <row r="3" spans="1:26" s="4" customFormat="1" x14ac:dyDescent="0.4">
      <c r="A3" s="24"/>
      <c r="B3" s="3"/>
      <c r="C3" s="3"/>
      <c r="D3" s="3"/>
      <c r="E3" s="3"/>
      <c r="F3" s="3"/>
      <c r="G3" s="3">
        <f>SUM(G4:G15)</f>
        <v>10</v>
      </c>
      <c r="H3" s="3">
        <f>SUM(H4:H15)</f>
        <v>2</v>
      </c>
      <c r="I3" s="3"/>
      <c r="J3" s="3"/>
      <c r="K3" s="3">
        <f>SUM(K4:K15)</f>
        <v>5</v>
      </c>
      <c r="L3" s="3">
        <f>SUM(L4:L15)</f>
        <v>6</v>
      </c>
      <c r="M3" s="3">
        <f>SUM(M4:M15)</f>
        <v>1</v>
      </c>
      <c r="N3" s="3"/>
      <c r="O3" s="3">
        <f>SUM(O4:O15)</f>
        <v>9</v>
      </c>
      <c r="P3" s="3">
        <f>SUM(P4:P15)</f>
        <v>3</v>
      </c>
      <c r="Q3" s="3"/>
      <c r="R3" s="3"/>
      <c r="S3" s="3">
        <f>SUM(S4:S15)</f>
        <v>11</v>
      </c>
      <c r="T3" s="3">
        <f>SUM(T4:T15)</f>
        <v>1</v>
      </c>
      <c r="U3" s="3"/>
      <c r="V3" s="3"/>
      <c r="W3" s="3">
        <f>SUM(W4:W15)</f>
        <v>8</v>
      </c>
      <c r="X3" s="3">
        <f>SUM(X4:X15)</f>
        <v>4</v>
      </c>
      <c r="Y3" s="3"/>
      <c r="Z3" s="3"/>
    </row>
    <row r="4" spans="1:26" x14ac:dyDescent="0.4">
      <c r="F4">
        <v>1</v>
      </c>
      <c r="G4" s="5">
        <v>1</v>
      </c>
      <c r="H4" s="6"/>
      <c r="I4" s="7"/>
      <c r="J4" s="3"/>
      <c r="K4" s="5"/>
      <c r="L4" s="6">
        <v>1</v>
      </c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>
        <v>1</v>
      </c>
      <c r="X4" s="6"/>
      <c r="Y4" s="7"/>
      <c r="Z4" s="3"/>
    </row>
    <row r="5" spans="1:26" x14ac:dyDescent="0.4">
      <c r="F5">
        <v>2</v>
      </c>
      <c r="G5" s="5">
        <v>1</v>
      </c>
      <c r="H5" s="6"/>
      <c r="I5" s="7"/>
      <c r="J5" s="3"/>
      <c r="K5" s="5"/>
      <c r="L5" s="6"/>
      <c r="M5" s="7">
        <v>1</v>
      </c>
      <c r="N5" s="3"/>
      <c r="O5" s="5">
        <v>1</v>
      </c>
      <c r="P5" s="6"/>
      <c r="Q5" s="7"/>
      <c r="R5" s="3"/>
      <c r="S5" s="5">
        <v>1</v>
      </c>
      <c r="T5" s="6"/>
      <c r="U5" s="7"/>
      <c r="V5" s="3"/>
      <c r="W5" s="5">
        <v>1</v>
      </c>
      <c r="X5" s="6"/>
      <c r="Y5" s="7"/>
      <c r="Z5" s="3"/>
    </row>
    <row r="6" spans="1:26" x14ac:dyDescent="0.4">
      <c r="F6">
        <v>3</v>
      </c>
      <c r="G6" s="5">
        <v>1</v>
      </c>
      <c r="H6" s="6"/>
      <c r="I6" s="7"/>
      <c r="J6" s="3"/>
      <c r="K6" s="5"/>
      <c r="L6" s="6">
        <v>1</v>
      </c>
      <c r="M6" s="7"/>
      <c r="N6" s="3"/>
      <c r="O6" s="5">
        <v>1</v>
      </c>
      <c r="P6" s="6"/>
      <c r="Q6" s="7"/>
      <c r="R6" s="3"/>
      <c r="S6" s="5">
        <v>1</v>
      </c>
      <c r="T6" s="6"/>
      <c r="U6" s="7"/>
      <c r="V6" s="3"/>
      <c r="W6" s="5"/>
      <c r="X6" s="6">
        <v>1</v>
      </c>
      <c r="Y6" s="7"/>
      <c r="Z6" s="3"/>
    </row>
    <row r="7" spans="1:26" x14ac:dyDescent="0.4">
      <c r="F7">
        <v>4</v>
      </c>
      <c r="G7" s="5">
        <v>1</v>
      </c>
      <c r="H7" s="6"/>
      <c r="I7" s="7"/>
      <c r="J7" s="3"/>
      <c r="K7" s="5">
        <v>1</v>
      </c>
      <c r="L7" s="6"/>
      <c r="M7" s="7"/>
      <c r="N7" s="3"/>
      <c r="O7" s="5">
        <v>1</v>
      </c>
      <c r="P7" s="6"/>
      <c r="Q7" s="7"/>
      <c r="R7" s="3"/>
      <c r="S7" s="5">
        <v>1</v>
      </c>
      <c r="T7" s="6"/>
      <c r="U7" s="7"/>
      <c r="V7" s="3"/>
      <c r="W7" s="5">
        <v>1</v>
      </c>
      <c r="X7" s="6"/>
      <c r="Y7" s="7"/>
      <c r="Z7" s="3"/>
    </row>
    <row r="8" spans="1:26" x14ac:dyDescent="0.4">
      <c r="F8">
        <v>5</v>
      </c>
      <c r="G8" s="5"/>
      <c r="H8" s="6">
        <v>1</v>
      </c>
      <c r="I8" s="7"/>
      <c r="J8" s="3"/>
      <c r="K8" s="5"/>
      <c r="L8" s="6">
        <v>1</v>
      </c>
      <c r="M8" s="7"/>
      <c r="N8" s="3"/>
      <c r="O8" s="5"/>
      <c r="P8" s="6">
        <v>1</v>
      </c>
      <c r="Q8" s="7"/>
      <c r="R8" s="3"/>
      <c r="S8" s="5">
        <v>1</v>
      </c>
      <c r="T8" s="6"/>
      <c r="U8" s="7"/>
      <c r="V8" s="3"/>
      <c r="W8" s="5"/>
      <c r="X8" s="6">
        <v>1</v>
      </c>
      <c r="Y8" s="7"/>
      <c r="Z8" s="3"/>
    </row>
    <row r="9" spans="1:26" x14ac:dyDescent="0.4">
      <c r="F9">
        <v>6</v>
      </c>
      <c r="G9" s="5">
        <v>1</v>
      </c>
      <c r="H9" s="6"/>
      <c r="I9" s="7"/>
      <c r="J9" s="3"/>
      <c r="K9" s="5"/>
      <c r="L9" s="6">
        <v>1</v>
      </c>
      <c r="M9" s="7"/>
      <c r="N9" s="3"/>
      <c r="O9" s="5">
        <v>1</v>
      </c>
      <c r="P9" s="6"/>
      <c r="Q9" s="7"/>
      <c r="R9" s="3"/>
      <c r="S9" s="5">
        <v>1</v>
      </c>
      <c r="T9" s="6"/>
      <c r="U9" s="7"/>
      <c r="V9" s="3"/>
      <c r="W9" s="5"/>
      <c r="X9" s="6">
        <v>1</v>
      </c>
      <c r="Y9" s="7"/>
      <c r="Z9" s="3"/>
    </row>
    <row r="10" spans="1:26" x14ac:dyDescent="0.4">
      <c r="F10">
        <v>7</v>
      </c>
      <c r="G10" s="5"/>
      <c r="H10" s="6">
        <v>1</v>
      </c>
      <c r="I10" s="7"/>
      <c r="J10" s="3"/>
      <c r="K10" s="5"/>
      <c r="L10" s="6">
        <v>1</v>
      </c>
      <c r="M10" s="7"/>
      <c r="N10" s="3"/>
      <c r="O10" s="5"/>
      <c r="P10" s="6">
        <v>1</v>
      </c>
      <c r="Q10" s="7"/>
      <c r="R10" s="3"/>
      <c r="S10" s="5">
        <v>1</v>
      </c>
      <c r="T10" s="6"/>
      <c r="U10" s="7"/>
      <c r="V10" s="3"/>
      <c r="W10" s="5">
        <v>1</v>
      </c>
      <c r="X10" s="6"/>
      <c r="Y10" s="7"/>
      <c r="Z10" s="3"/>
    </row>
    <row r="11" spans="1:26" x14ac:dyDescent="0.4">
      <c r="F11">
        <v>8</v>
      </c>
      <c r="G11" s="5">
        <v>1</v>
      </c>
      <c r="H11" s="6"/>
      <c r="I11" s="7"/>
      <c r="J11" s="3"/>
      <c r="K11" s="5">
        <v>1</v>
      </c>
      <c r="L11" s="6"/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>
        <v>1</v>
      </c>
      <c r="X11" s="6"/>
      <c r="Y11" s="7"/>
      <c r="Z11" s="3"/>
    </row>
    <row r="12" spans="1:26" x14ac:dyDescent="0.4">
      <c r="F12">
        <v>9</v>
      </c>
      <c r="G12" s="5">
        <v>1</v>
      </c>
      <c r="H12" s="6"/>
      <c r="I12" s="7"/>
      <c r="J12" s="3"/>
      <c r="K12" s="5">
        <v>1</v>
      </c>
      <c r="L12" s="6"/>
      <c r="M12" s="7"/>
      <c r="N12" s="3"/>
      <c r="O12" s="5">
        <v>1</v>
      </c>
      <c r="P12" s="6"/>
      <c r="Q12" s="7"/>
      <c r="R12" s="3"/>
      <c r="S12" s="5">
        <v>1</v>
      </c>
      <c r="T12" s="6"/>
      <c r="U12" s="7"/>
      <c r="V12" s="3"/>
      <c r="W12" s="5">
        <v>1</v>
      </c>
      <c r="X12" s="6"/>
      <c r="Y12" s="7"/>
      <c r="Z12" s="3"/>
    </row>
    <row r="13" spans="1:26" x14ac:dyDescent="0.4">
      <c r="F13">
        <v>10</v>
      </c>
      <c r="G13" s="5">
        <v>1</v>
      </c>
      <c r="H13" s="6"/>
      <c r="I13" s="7"/>
      <c r="J13" s="3"/>
      <c r="K13" s="5">
        <v>1</v>
      </c>
      <c r="L13" s="6"/>
      <c r="M13" s="7"/>
      <c r="N13" s="3"/>
      <c r="O13" s="5">
        <v>1</v>
      </c>
      <c r="P13" s="6"/>
      <c r="Q13" s="7"/>
      <c r="R13" s="3"/>
      <c r="S13" s="5">
        <v>1</v>
      </c>
      <c r="T13" s="6"/>
      <c r="U13" s="7"/>
      <c r="V13" s="3"/>
      <c r="W13" s="5">
        <v>1</v>
      </c>
      <c r="X13" s="6"/>
      <c r="Y13" s="7"/>
      <c r="Z13" s="3"/>
    </row>
    <row r="14" spans="1:26" x14ac:dyDescent="0.4">
      <c r="F14">
        <v>11</v>
      </c>
      <c r="G14" s="5">
        <v>1</v>
      </c>
      <c r="H14" s="6"/>
      <c r="I14" s="7"/>
      <c r="J14" s="3"/>
      <c r="K14" s="5">
        <v>1</v>
      </c>
      <c r="L14" s="6"/>
      <c r="M14" s="7"/>
      <c r="N14" s="3"/>
      <c r="O14" s="5">
        <v>1</v>
      </c>
      <c r="P14" s="6"/>
      <c r="Q14" s="7"/>
      <c r="R14" s="3"/>
      <c r="S14" s="5">
        <v>1</v>
      </c>
      <c r="T14" s="6"/>
      <c r="U14" s="7"/>
      <c r="V14" s="3"/>
      <c r="W14" s="5"/>
      <c r="X14" s="6">
        <v>1</v>
      </c>
      <c r="Y14" s="7"/>
      <c r="Z14" s="3"/>
    </row>
    <row r="15" spans="1:26" x14ac:dyDescent="0.4">
      <c r="F15">
        <v>12</v>
      </c>
      <c r="G15" s="5">
        <v>1</v>
      </c>
      <c r="H15" s="6"/>
      <c r="I15" s="7"/>
      <c r="J15" s="3"/>
      <c r="K15" s="5"/>
      <c r="L15" s="6">
        <v>1</v>
      </c>
      <c r="M15" s="7"/>
      <c r="N15" s="3"/>
      <c r="O15" s="5"/>
      <c r="P15" s="6">
        <v>1</v>
      </c>
      <c r="Q15" s="7"/>
      <c r="R15" s="3"/>
      <c r="S15" s="5"/>
      <c r="T15" s="6">
        <v>1</v>
      </c>
      <c r="U15" s="7"/>
      <c r="V15" s="3"/>
      <c r="W15" s="5">
        <v>1</v>
      </c>
      <c r="X15" s="6"/>
      <c r="Y15" s="7"/>
      <c r="Z15" s="3"/>
    </row>
    <row r="16" spans="1:26" ht="28.3" x14ac:dyDescent="0.75">
      <c r="F16" s="8" t="s">
        <v>20</v>
      </c>
      <c r="G16" s="78">
        <f>SUM(G4:J15)</f>
        <v>12</v>
      </c>
      <c r="H16" s="78"/>
      <c r="I16" s="78"/>
      <c r="J16" s="78"/>
      <c r="K16" s="78">
        <f>SUM(K4:M15)</f>
        <v>12</v>
      </c>
      <c r="L16" s="78"/>
      <c r="M16" s="78"/>
      <c r="N16" s="78"/>
      <c r="O16" s="79">
        <f>SUM(O4:R15)</f>
        <v>12</v>
      </c>
      <c r="P16" s="80"/>
      <c r="Q16" s="80"/>
      <c r="R16" s="81"/>
      <c r="S16" s="78">
        <f>SUM(S4:V15)</f>
        <v>12</v>
      </c>
      <c r="T16" s="78"/>
      <c r="U16" s="78"/>
      <c r="V16" s="78"/>
      <c r="W16" s="78">
        <f>SUM(W4:Z15)</f>
        <v>12</v>
      </c>
      <c r="X16" s="78"/>
      <c r="Y16" s="78"/>
      <c r="Z16" s="78"/>
    </row>
    <row r="17" spans="3:26" s="11" customFormat="1" ht="28.3" x14ac:dyDescent="0.75">
      <c r="F17" s="29" t="s">
        <v>19</v>
      </c>
      <c r="G17" s="33">
        <v>0.83333333333333337</v>
      </c>
      <c r="H17" s="33">
        <v>0.16666666666666699</v>
      </c>
      <c r="I17" s="10"/>
      <c r="J17" s="10"/>
      <c r="K17" s="33">
        <v>0.41666666666666669</v>
      </c>
      <c r="L17" s="33">
        <v>0.5</v>
      </c>
      <c r="M17" s="33">
        <v>8.3333333333333329E-2</v>
      </c>
      <c r="N17" s="10"/>
      <c r="O17" s="33">
        <v>0.75</v>
      </c>
      <c r="P17" s="33">
        <v>0.25</v>
      </c>
      <c r="Q17" s="10"/>
      <c r="R17" s="10"/>
      <c r="S17" s="33">
        <v>0.91666666666666663</v>
      </c>
      <c r="T17" s="33">
        <v>8.3333333333333329E-2</v>
      </c>
      <c r="U17" s="10"/>
      <c r="V17" s="10"/>
      <c r="W17" s="33">
        <v>0.66666666666666663</v>
      </c>
      <c r="X17" s="33">
        <v>0.33333333333333331</v>
      </c>
      <c r="Y17" s="10"/>
      <c r="Z17" s="10"/>
    </row>
    <row r="18" spans="3:26" ht="28.3" x14ac:dyDescent="0.75">
      <c r="F18" s="8" t="s">
        <v>21</v>
      </c>
      <c r="G18" s="77" t="s">
        <v>146</v>
      </c>
      <c r="H18" s="77"/>
      <c r="I18" s="77"/>
      <c r="J18" s="77"/>
      <c r="K18" s="77" t="s">
        <v>144</v>
      </c>
      <c r="L18" s="77"/>
      <c r="M18" s="77"/>
      <c r="N18" s="77"/>
      <c r="O18" s="77" t="s">
        <v>147</v>
      </c>
      <c r="P18" s="77"/>
      <c r="Q18" s="77"/>
      <c r="R18" s="77"/>
      <c r="S18" s="77" t="s">
        <v>145</v>
      </c>
      <c r="T18" s="77"/>
      <c r="U18" s="77"/>
      <c r="V18" s="77"/>
      <c r="W18" s="77" t="s">
        <v>148</v>
      </c>
      <c r="X18" s="77"/>
      <c r="Y18" s="77"/>
      <c r="Z18" s="77"/>
    </row>
    <row r="20" spans="3:26" x14ac:dyDescent="0.4">
      <c r="E20" s="28"/>
    </row>
    <row r="21" spans="3:26" x14ac:dyDescent="0.4">
      <c r="G21" s="15">
        <f t="shared" ref="G21:Z21" si="0">SUM(G4:G15)</f>
        <v>10</v>
      </c>
      <c r="H21" s="15">
        <f t="shared" si="0"/>
        <v>2</v>
      </c>
      <c r="I21" s="15">
        <f t="shared" si="0"/>
        <v>0</v>
      </c>
      <c r="J21" s="15">
        <f t="shared" si="0"/>
        <v>0</v>
      </c>
      <c r="K21" s="15">
        <f t="shared" si="0"/>
        <v>5</v>
      </c>
      <c r="L21" s="15">
        <f t="shared" si="0"/>
        <v>6</v>
      </c>
      <c r="M21" s="15">
        <f t="shared" si="0"/>
        <v>1</v>
      </c>
      <c r="N21" s="15">
        <f t="shared" si="0"/>
        <v>0</v>
      </c>
      <c r="O21" s="15">
        <f t="shared" si="0"/>
        <v>9</v>
      </c>
      <c r="P21" s="15">
        <f t="shared" si="0"/>
        <v>3</v>
      </c>
      <c r="Q21" s="15">
        <f t="shared" si="0"/>
        <v>0</v>
      </c>
      <c r="R21" s="15">
        <f t="shared" si="0"/>
        <v>0</v>
      </c>
      <c r="S21" s="15">
        <f t="shared" si="0"/>
        <v>11</v>
      </c>
      <c r="T21" s="15">
        <f t="shared" si="0"/>
        <v>1</v>
      </c>
      <c r="U21" s="15">
        <f t="shared" si="0"/>
        <v>0</v>
      </c>
      <c r="V21" s="15">
        <f t="shared" si="0"/>
        <v>0</v>
      </c>
      <c r="W21" s="15">
        <f t="shared" si="0"/>
        <v>8</v>
      </c>
      <c r="X21" s="15">
        <f t="shared" si="0"/>
        <v>4</v>
      </c>
      <c r="Y21" s="15">
        <f t="shared" si="0"/>
        <v>0</v>
      </c>
      <c r="Z21" s="15">
        <f t="shared" si="0"/>
        <v>0</v>
      </c>
    </row>
    <row r="26" spans="3:26" x14ac:dyDescent="0.4">
      <c r="G26" s="5"/>
      <c r="H26" s="93" t="s">
        <v>43</v>
      </c>
      <c r="I26" s="93" t="s">
        <v>44</v>
      </c>
      <c r="J26" s="93" t="s">
        <v>18</v>
      </c>
      <c r="K26" s="93" t="s">
        <v>45</v>
      </c>
      <c r="L26" s="93" t="s">
        <v>46</v>
      </c>
    </row>
    <row r="27" spans="3:26" x14ac:dyDescent="0.4">
      <c r="G27" s="5"/>
      <c r="H27" s="93"/>
      <c r="I27" s="93"/>
      <c r="J27" s="93"/>
      <c r="K27" s="93"/>
      <c r="L27" s="93"/>
    </row>
    <row r="28" spans="3:26" x14ac:dyDescent="0.4">
      <c r="C28" s="28"/>
      <c r="G28" s="5" t="s">
        <v>42</v>
      </c>
      <c r="H28" s="14">
        <v>1</v>
      </c>
      <c r="I28" s="14"/>
      <c r="J28" s="14"/>
      <c r="K28" s="14">
        <v>1</v>
      </c>
      <c r="L28" s="14"/>
    </row>
    <row r="29" spans="3:26" x14ac:dyDescent="0.4">
      <c r="G29" s="15" t="s">
        <v>97</v>
      </c>
      <c r="H29" s="47"/>
      <c r="I29" s="47">
        <v>0.92</v>
      </c>
      <c r="J29" s="47">
        <v>1</v>
      </c>
      <c r="K29" s="47"/>
      <c r="L29" s="47">
        <v>1</v>
      </c>
    </row>
  </sheetData>
  <mergeCells count="20">
    <mergeCell ref="G16:J16"/>
    <mergeCell ref="K16:N16"/>
    <mergeCell ref="O16:R16"/>
    <mergeCell ref="S16:V16"/>
    <mergeCell ref="W16:Z16"/>
    <mergeCell ref="G1:J1"/>
    <mergeCell ref="K1:N1"/>
    <mergeCell ref="O1:R1"/>
    <mergeCell ref="S1:V1"/>
    <mergeCell ref="W1:Z1"/>
    <mergeCell ref="G18:J18"/>
    <mergeCell ref="K18:N18"/>
    <mergeCell ref="O18:R18"/>
    <mergeCell ref="S18:V18"/>
    <mergeCell ref="W18:Z18"/>
    <mergeCell ref="H26:H27"/>
    <mergeCell ref="I26:I27"/>
    <mergeCell ref="J26:J27"/>
    <mergeCell ref="K26:K27"/>
    <mergeCell ref="L26:L27"/>
  </mergeCells>
  <conditionalFormatting sqref="G16:O16 S16:Z16">
    <cfRule type="cellIs" dxfId="8" priority="1" operator="lessThan">
      <formula>$F$3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opLeftCell="J1" zoomScaleNormal="100" workbookViewId="0">
      <selection activeCell="D13" sqref="D13"/>
    </sheetView>
  </sheetViews>
  <sheetFormatPr baseColWidth="10" defaultRowHeight="14.6" x14ac:dyDescent="0.4"/>
  <cols>
    <col min="4" max="4" width="23.69140625" customWidth="1"/>
    <col min="5" max="5" width="19" customWidth="1"/>
    <col min="6" max="6" width="33" customWidth="1"/>
  </cols>
  <sheetData>
    <row r="1" spans="1:26" x14ac:dyDescent="0.4">
      <c r="A1" s="75" t="s">
        <v>151</v>
      </c>
      <c r="B1" s="75" t="s">
        <v>1</v>
      </c>
      <c r="C1" s="75" t="s">
        <v>2</v>
      </c>
      <c r="D1" s="75" t="s">
        <v>3</v>
      </c>
      <c r="E1" s="75" t="s">
        <v>4</v>
      </c>
      <c r="F1" s="12" t="s">
        <v>5</v>
      </c>
      <c r="G1" s="76" t="s">
        <v>6</v>
      </c>
      <c r="H1" s="76"/>
      <c r="I1" s="76"/>
      <c r="J1" s="76"/>
      <c r="K1" s="76" t="s">
        <v>7</v>
      </c>
      <c r="L1" s="76"/>
      <c r="M1" s="76"/>
      <c r="N1" s="76"/>
      <c r="O1" s="76" t="s">
        <v>8</v>
      </c>
      <c r="P1" s="76"/>
      <c r="Q1" s="76"/>
      <c r="R1" s="76"/>
      <c r="S1" s="76" t="s">
        <v>24</v>
      </c>
      <c r="T1" s="76"/>
      <c r="U1" s="76"/>
      <c r="V1" s="76"/>
      <c r="W1" s="76" t="s">
        <v>9</v>
      </c>
      <c r="X1" s="76"/>
      <c r="Y1" s="76"/>
      <c r="Z1" s="76"/>
    </row>
    <row r="2" spans="1:26" x14ac:dyDescent="0.4">
      <c r="A2" t="s">
        <v>152</v>
      </c>
      <c r="B2" t="s">
        <v>141</v>
      </c>
      <c r="C2" t="s">
        <v>142</v>
      </c>
      <c r="D2" t="s">
        <v>153</v>
      </c>
      <c r="E2">
        <v>9</v>
      </c>
      <c r="F2">
        <v>9</v>
      </c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</row>
    <row r="3" spans="1:26" x14ac:dyDescent="0.4">
      <c r="F3" s="3"/>
      <c r="G3" s="3">
        <f>SUM(G4:G12)</f>
        <v>6</v>
      </c>
      <c r="H3" s="3">
        <f>SUM(H4:H12)</f>
        <v>3</v>
      </c>
      <c r="I3" s="3"/>
      <c r="J3" s="3"/>
      <c r="K3" s="3"/>
      <c r="L3" s="3">
        <f>SUM(L4:L12)</f>
        <v>8</v>
      </c>
      <c r="M3" s="3">
        <f>SUM(M4:M12)</f>
        <v>1</v>
      </c>
      <c r="N3" s="3"/>
      <c r="O3" s="3">
        <f>SUM(O4:O11)</f>
        <v>7</v>
      </c>
      <c r="P3" s="3">
        <f>SUM(P4:P12)</f>
        <v>2</v>
      </c>
      <c r="Q3" s="3"/>
      <c r="R3" s="3"/>
      <c r="S3" s="3">
        <f>SUM(S4:S12)</f>
        <v>7</v>
      </c>
      <c r="T3" s="3">
        <f>SUM(T4:T12)</f>
        <v>2</v>
      </c>
      <c r="U3" s="3"/>
      <c r="V3" s="3"/>
      <c r="W3" s="3">
        <f>SUM(W4:W12)</f>
        <v>2</v>
      </c>
      <c r="X3" s="3">
        <f>SUM(X4:X12)</f>
        <v>7</v>
      </c>
      <c r="Y3" s="3"/>
      <c r="Z3" s="3"/>
    </row>
    <row r="4" spans="1:26" x14ac:dyDescent="0.4">
      <c r="F4">
        <v>1</v>
      </c>
      <c r="G4" s="5"/>
      <c r="H4" s="6">
        <v>1</v>
      </c>
      <c r="I4" s="7"/>
      <c r="J4" s="3"/>
      <c r="K4" s="5"/>
      <c r="L4" s="6">
        <v>1</v>
      </c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/>
      <c r="X4" s="6">
        <v>1</v>
      </c>
      <c r="Y4" s="7"/>
      <c r="Z4" s="3"/>
    </row>
    <row r="5" spans="1:26" x14ac:dyDescent="0.4">
      <c r="F5">
        <v>2</v>
      </c>
      <c r="G5" s="5">
        <v>1</v>
      </c>
      <c r="H5" s="6"/>
      <c r="I5" s="7"/>
      <c r="J5" s="3"/>
      <c r="K5" s="5"/>
      <c r="L5" s="6">
        <v>1</v>
      </c>
      <c r="M5" s="7"/>
      <c r="N5" s="3"/>
      <c r="O5" s="5">
        <v>1</v>
      </c>
      <c r="P5" s="6"/>
      <c r="Q5" s="7"/>
      <c r="R5" s="3"/>
      <c r="S5" s="5">
        <v>1</v>
      </c>
      <c r="T5" s="6"/>
      <c r="U5" s="7"/>
      <c r="V5" s="3"/>
      <c r="W5" s="5"/>
      <c r="X5" s="6">
        <v>1</v>
      </c>
      <c r="Y5" s="7"/>
      <c r="Z5" s="3"/>
    </row>
    <row r="6" spans="1:26" x14ac:dyDescent="0.4">
      <c r="F6">
        <v>3</v>
      </c>
      <c r="G6" s="5">
        <v>1</v>
      </c>
      <c r="H6" s="6"/>
      <c r="I6" s="7"/>
      <c r="J6" s="3"/>
      <c r="K6" s="5"/>
      <c r="L6" s="6">
        <v>1</v>
      </c>
      <c r="M6" s="7"/>
      <c r="N6" s="3"/>
      <c r="O6" s="5">
        <v>1</v>
      </c>
      <c r="P6" s="6"/>
      <c r="Q6" s="7"/>
      <c r="R6" s="3"/>
      <c r="S6" s="5">
        <v>1</v>
      </c>
      <c r="T6" s="6"/>
      <c r="U6" s="7"/>
      <c r="V6" s="3"/>
      <c r="W6" s="5"/>
      <c r="X6" s="6">
        <v>1</v>
      </c>
      <c r="Y6" s="7"/>
      <c r="Z6" s="3"/>
    </row>
    <row r="7" spans="1:26" x14ac:dyDescent="0.4">
      <c r="F7">
        <v>4</v>
      </c>
      <c r="G7" s="5"/>
      <c r="H7" s="6">
        <v>1</v>
      </c>
      <c r="I7" s="7"/>
      <c r="J7" s="3"/>
      <c r="K7" s="5"/>
      <c r="L7" s="6">
        <v>1</v>
      </c>
      <c r="M7" s="7"/>
      <c r="N7" s="3"/>
      <c r="O7" s="5">
        <v>1</v>
      </c>
      <c r="P7" s="6"/>
      <c r="Q7" s="7"/>
      <c r="R7" s="3"/>
      <c r="S7" s="5"/>
      <c r="T7" s="6">
        <v>1</v>
      </c>
      <c r="U7" s="7"/>
      <c r="V7" s="3"/>
      <c r="W7" s="5"/>
      <c r="X7" s="6">
        <v>1</v>
      </c>
      <c r="Y7" s="7"/>
      <c r="Z7" s="3"/>
    </row>
    <row r="8" spans="1:26" x14ac:dyDescent="0.4">
      <c r="F8">
        <v>5</v>
      </c>
      <c r="G8" s="5">
        <v>1</v>
      </c>
      <c r="H8" s="6"/>
      <c r="I8" s="7"/>
      <c r="J8" s="3"/>
      <c r="K8" s="5"/>
      <c r="L8" s="6">
        <v>1</v>
      </c>
      <c r="M8" s="7"/>
      <c r="N8" s="3"/>
      <c r="O8" s="5">
        <v>1</v>
      </c>
      <c r="P8" s="6"/>
      <c r="Q8" s="7"/>
      <c r="R8" s="3"/>
      <c r="S8" s="5">
        <v>1</v>
      </c>
      <c r="T8" s="6"/>
      <c r="U8" s="7"/>
      <c r="V8" s="3"/>
      <c r="W8" s="5"/>
      <c r="X8" s="6">
        <v>1</v>
      </c>
      <c r="Y8" s="7"/>
      <c r="Z8" s="3"/>
    </row>
    <row r="9" spans="1:26" x14ac:dyDescent="0.4">
      <c r="F9">
        <v>6</v>
      </c>
      <c r="G9" s="5">
        <v>1</v>
      </c>
      <c r="H9" s="6"/>
      <c r="I9" s="7"/>
      <c r="J9" s="3"/>
      <c r="K9" s="5"/>
      <c r="L9" s="6">
        <v>1</v>
      </c>
      <c r="M9" s="7"/>
      <c r="N9" s="3"/>
      <c r="O9" s="5"/>
      <c r="P9" s="6">
        <v>1</v>
      </c>
      <c r="Q9" s="7"/>
      <c r="R9" s="3"/>
      <c r="S9" s="5">
        <v>1</v>
      </c>
      <c r="T9" s="6"/>
      <c r="U9" s="7"/>
      <c r="V9" s="3"/>
      <c r="W9" s="5"/>
      <c r="X9" s="6">
        <v>1</v>
      </c>
      <c r="Y9" s="7"/>
      <c r="Z9" s="3"/>
    </row>
    <row r="10" spans="1:26" x14ac:dyDescent="0.4">
      <c r="F10">
        <v>7</v>
      </c>
      <c r="G10" s="5">
        <v>1</v>
      </c>
      <c r="H10" s="6"/>
      <c r="I10" s="7"/>
      <c r="J10" s="3"/>
      <c r="K10" s="5"/>
      <c r="L10" s="6"/>
      <c r="M10" s="7">
        <v>1</v>
      </c>
      <c r="N10" s="3"/>
      <c r="O10" s="5">
        <v>1</v>
      </c>
      <c r="P10" s="6"/>
      <c r="Q10" s="7"/>
      <c r="R10" s="3"/>
      <c r="S10" s="5">
        <v>1</v>
      </c>
      <c r="T10" s="6"/>
      <c r="U10" s="7"/>
      <c r="V10" s="3"/>
      <c r="W10" s="5">
        <v>1</v>
      </c>
      <c r="X10" s="6"/>
      <c r="Y10" s="7"/>
      <c r="Z10" s="3"/>
    </row>
    <row r="11" spans="1:26" x14ac:dyDescent="0.4">
      <c r="F11">
        <v>8</v>
      </c>
      <c r="G11" s="5">
        <v>1</v>
      </c>
      <c r="H11" s="6"/>
      <c r="I11" s="7"/>
      <c r="J11" s="3"/>
      <c r="K11" s="5"/>
      <c r="L11" s="6">
        <v>1</v>
      </c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>
        <v>1</v>
      </c>
      <c r="X11" s="6"/>
      <c r="Y11" s="7"/>
      <c r="Z11" s="3"/>
    </row>
    <row r="12" spans="1:26" x14ac:dyDescent="0.4">
      <c r="F12">
        <v>9</v>
      </c>
      <c r="G12" s="5"/>
      <c r="H12" s="6">
        <v>1</v>
      </c>
      <c r="I12" s="7"/>
      <c r="J12" s="3"/>
      <c r="K12" s="5"/>
      <c r="L12" s="6">
        <v>1</v>
      </c>
      <c r="M12" s="7"/>
      <c r="N12" s="3"/>
      <c r="O12" s="5"/>
      <c r="P12" s="6">
        <v>1</v>
      </c>
      <c r="Q12" s="7"/>
      <c r="R12" s="3"/>
      <c r="S12" s="5"/>
      <c r="T12" s="6">
        <v>1</v>
      </c>
      <c r="U12" s="7"/>
      <c r="V12" s="3"/>
      <c r="W12" s="5"/>
      <c r="X12" s="6">
        <v>1</v>
      </c>
      <c r="Y12" s="7"/>
      <c r="Z12" s="3"/>
    </row>
    <row r="13" spans="1:26" ht="28.3" x14ac:dyDescent="0.75">
      <c r="F13" s="8" t="s">
        <v>20</v>
      </c>
      <c r="G13" s="78">
        <f>SUM(G4:J12)</f>
        <v>9</v>
      </c>
      <c r="H13" s="78"/>
      <c r="I13" s="78"/>
      <c r="J13" s="78"/>
      <c r="K13" s="78">
        <f>SUM(K4:M12)</f>
        <v>9</v>
      </c>
      <c r="L13" s="78"/>
      <c r="M13" s="78"/>
      <c r="N13" s="78"/>
      <c r="O13" s="79">
        <f>SUM(O4:R12)</f>
        <v>9</v>
      </c>
      <c r="P13" s="80"/>
      <c r="Q13" s="80"/>
      <c r="R13" s="81"/>
      <c r="S13" s="78">
        <f>SUM(S4:U12)</f>
        <v>9</v>
      </c>
      <c r="T13" s="78"/>
      <c r="U13" s="78"/>
      <c r="V13" s="78"/>
      <c r="W13" s="78">
        <f>SUM(W4:Y12)</f>
        <v>9</v>
      </c>
      <c r="X13" s="78"/>
      <c r="Y13" s="78"/>
      <c r="Z13" s="78"/>
    </row>
    <row r="14" spans="1:26" ht="28.3" x14ac:dyDescent="0.75">
      <c r="F14" s="70" t="s">
        <v>19</v>
      </c>
      <c r="G14" s="33">
        <v>0.83333333333333337</v>
      </c>
      <c r="H14" s="33">
        <v>0.16666666666666699</v>
      </c>
      <c r="I14" s="10"/>
      <c r="J14" s="10"/>
      <c r="K14" s="33">
        <v>0.41666666666666669</v>
      </c>
      <c r="L14" s="33">
        <v>0.5</v>
      </c>
      <c r="M14" s="33">
        <v>8.3333333333333329E-2</v>
      </c>
      <c r="N14" s="10"/>
      <c r="O14" s="33">
        <v>0.75</v>
      </c>
      <c r="P14" s="33">
        <v>0.25</v>
      </c>
      <c r="Q14" s="10"/>
      <c r="R14" s="10"/>
      <c r="S14" s="33">
        <v>0.91666666666666663</v>
      </c>
      <c r="T14" s="33">
        <v>8.3333333333333329E-2</v>
      </c>
      <c r="U14" s="10"/>
      <c r="V14" s="10"/>
      <c r="W14" s="33">
        <v>0.66666666666666663</v>
      </c>
      <c r="X14" s="33">
        <v>0.33333333333333331</v>
      </c>
      <c r="Y14" s="10"/>
      <c r="Z14" s="10"/>
    </row>
    <row r="15" spans="1:26" ht="28.3" x14ac:dyDescent="0.75">
      <c r="F15" s="8" t="s">
        <v>21</v>
      </c>
      <c r="G15" s="77" t="s">
        <v>146</v>
      </c>
      <c r="H15" s="77"/>
      <c r="I15" s="77"/>
      <c r="J15" s="77"/>
      <c r="K15" s="77" t="s">
        <v>149</v>
      </c>
      <c r="L15" s="77"/>
      <c r="M15" s="77"/>
      <c r="N15" s="77"/>
      <c r="O15" s="77" t="s">
        <v>150</v>
      </c>
      <c r="P15" s="77"/>
      <c r="Q15" s="77"/>
      <c r="R15" s="77"/>
      <c r="S15" s="77" t="s">
        <v>145</v>
      </c>
      <c r="T15" s="77"/>
      <c r="U15" s="77"/>
      <c r="V15" s="77"/>
      <c r="W15" s="77" t="s">
        <v>148</v>
      </c>
      <c r="X15" s="77"/>
      <c r="Y15" s="77"/>
      <c r="Z15" s="77"/>
    </row>
  </sheetData>
  <mergeCells count="15">
    <mergeCell ref="G15:J15"/>
    <mergeCell ref="K15:N15"/>
    <mergeCell ref="O15:R15"/>
    <mergeCell ref="S15:V15"/>
    <mergeCell ref="W15:Z15"/>
    <mergeCell ref="G1:J1"/>
    <mergeCell ref="K1:N1"/>
    <mergeCell ref="O1:R1"/>
    <mergeCell ref="S1:V1"/>
    <mergeCell ref="W1:Z1"/>
    <mergeCell ref="G13:J13"/>
    <mergeCell ref="K13:N13"/>
    <mergeCell ref="O13:R13"/>
    <mergeCell ref="S13:V13"/>
    <mergeCell ref="W13:Z13"/>
  </mergeCells>
  <conditionalFormatting sqref="G13:O13 S13:Z13">
    <cfRule type="cellIs" dxfId="7" priority="1" operator="lessThan">
      <formula>$K$3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="85" zoomScaleNormal="85" workbookViewId="0">
      <selection activeCell="D7" sqref="D7"/>
    </sheetView>
  </sheetViews>
  <sheetFormatPr baseColWidth="10" defaultRowHeight="14.6" x14ac:dyDescent="0.4"/>
  <cols>
    <col min="2" max="2" width="17.3046875" customWidth="1"/>
    <col min="3" max="3" width="20.4609375" customWidth="1"/>
    <col min="4" max="4" width="43" customWidth="1"/>
    <col min="5" max="5" width="18.53515625" customWidth="1"/>
    <col min="6" max="6" width="19" customWidth="1"/>
    <col min="7" max="7" width="13.69140625" style="4" customWidth="1"/>
    <col min="8" max="8" width="12.4609375" style="4" customWidth="1"/>
    <col min="9" max="9" width="13.3046875" style="4" customWidth="1"/>
    <col min="10" max="10" width="16.3046875" style="4" customWidth="1"/>
    <col min="11" max="11" width="21.53515625" style="4" customWidth="1"/>
    <col min="12" max="12" width="14" style="4" bestFit="1" customWidth="1"/>
    <col min="13" max="13" width="14.53515625" style="4" customWidth="1"/>
    <col min="14" max="14" width="11.84375" style="4" bestFit="1" customWidth="1"/>
    <col min="15" max="15" width="17.07421875" style="4" customWidth="1"/>
    <col min="16" max="16" width="15" style="4" customWidth="1"/>
    <col min="17" max="17" width="14.53515625" style="4" customWidth="1"/>
    <col min="18" max="18" width="11.84375" style="4" customWidth="1"/>
    <col min="19" max="19" width="17.3046875" style="4" customWidth="1"/>
    <col min="20" max="20" width="14" style="4" bestFit="1" customWidth="1"/>
    <col min="21" max="21" width="17.53515625" style="4" customWidth="1"/>
    <col min="22" max="22" width="11.84375" style="4" bestFit="1" customWidth="1"/>
    <col min="23" max="23" width="16" customWidth="1"/>
    <col min="24" max="24" width="16.3046875" customWidth="1"/>
    <col min="25" max="25" width="18.23046875" customWidth="1"/>
  </cols>
  <sheetData>
    <row r="1" spans="1:25" s="13" customFormat="1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57</v>
      </c>
      <c r="H1" s="76"/>
      <c r="I1" s="76"/>
      <c r="J1" s="76"/>
      <c r="K1" s="76" t="s">
        <v>58</v>
      </c>
      <c r="L1" s="76"/>
      <c r="M1" s="76"/>
      <c r="N1" s="76"/>
      <c r="O1" s="76" t="s">
        <v>7</v>
      </c>
      <c r="P1" s="76"/>
      <c r="Q1" s="76"/>
      <c r="R1" s="76"/>
      <c r="S1" s="76" t="s">
        <v>59</v>
      </c>
      <c r="T1" s="76"/>
      <c r="U1" s="76"/>
      <c r="V1" s="76"/>
      <c r="W1" s="76" t="s">
        <v>63</v>
      </c>
      <c r="X1" s="76"/>
      <c r="Y1" s="76"/>
    </row>
    <row r="2" spans="1:25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60</v>
      </c>
      <c r="X2" s="6" t="s">
        <v>61</v>
      </c>
      <c r="Y2" s="7" t="s">
        <v>62</v>
      </c>
    </row>
    <row r="3" spans="1:25" s="4" customFormat="1" x14ac:dyDescent="0.4">
      <c r="A3" s="24">
        <v>43790</v>
      </c>
      <c r="B3" s="3" t="s">
        <v>33</v>
      </c>
      <c r="C3" s="3" t="s">
        <v>55</v>
      </c>
      <c r="D3" s="3" t="s">
        <v>56</v>
      </c>
      <c r="E3" s="3">
        <v>32</v>
      </c>
      <c r="F3" s="3">
        <v>30</v>
      </c>
      <c r="G3" s="3">
        <f>SUM(G4:G32)</f>
        <v>23</v>
      </c>
      <c r="H3" s="3">
        <f>SUM(H4:H33)</f>
        <v>6</v>
      </c>
      <c r="I3" s="3">
        <f>SUM(I4)</f>
        <v>0</v>
      </c>
      <c r="J3" s="3">
        <v>0</v>
      </c>
      <c r="K3" s="3">
        <f>SUM(K4:K33)</f>
        <v>23</v>
      </c>
      <c r="L3" s="3">
        <f>SUM(L4:L33)</f>
        <v>7</v>
      </c>
      <c r="M3" s="3">
        <v>0</v>
      </c>
      <c r="N3" s="3">
        <v>0</v>
      </c>
      <c r="O3" s="3">
        <f>SUM(O4:O33)</f>
        <v>21</v>
      </c>
      <c r="P3" s="3">
        <f>SUM(P4:P33)</f>
        <v>9</v>
      </c>
      <c r="Q3" s="3"/>
      <c r="R3" s="3"/>
      <c r="S3" s="3">
        <f>SUM(S4:S33)</f>
        <v>22</v>
      </c>
      <c r="T3" s="3">
        <f>SUM(T4:T33)</f>
        <v>8</v>
      </c>
      <c r="U3" s="3"/>
      <c r="V3" s="3"/>
      <c r="W3" s="3"/>
      <c r="X3" s="3">
        <f>SUM(X4:X33)</f>
        <v>16</v>
      </c>
      <c r="Y3" s="3">
        <f>SUM(Y4:Y33)</f>
        <v>14</v>
      </c>
    </row>
    <row r="4" spans="1:25" x14ac:dyDescent="0.4">
      <c r="F4">
        <v>1</v>
      </c>
      <c r="G4" s="5">
        <v>1</v>
      </c>
      <c r="H4" s="6"/>
      <c r="I4" s="7"/>
      <c r="J4" s="3"/>
      <c r="K4" s="5"/>
      <c r="L4" s="6">
        <v>1</v>
      </c>
      <c r="M4" s="7"/>
      <c r="N4" s="3"/>
      <c r="O4" s="5"/>
      <c r="P4" s="6">
        <v>1</v>
      </c>
      <c r="Q4" s="7"/>
      <c r="R4" s="3"/>
      <c r="S4" s="5">
        <v>1</v>
      </c>
      <c r="T4" s="6"/>
      <c r="U4" s="7"/>
      <c r="V4" s="3"/>
      <c r="W4" s="5"/>
      <c r="X4" s="6"/>
      <c r="Y4" s="7">
        <v>1</v>
      </c>
    </row>
    <row r="5" spans="1:25" x14ac:dyDescent="0.4">
      <c r="F5">
        <v>2</v>
      </c>
      <c r="G5" s="5">
        <v>1</v>
      </c>
      <c r="H5" s="6"/>
      <c r="I5" s="7"/>
      <c r="J5" s="3"/>
      <c r="K5" s="5">
        <v>1</v>
      </c>
      <c r="L5" s="6"/>
      <c r="M5" s="7"/>
      <c r="N5" s="3"/>
      <c r="O5" s="5">
        <v>1</v>
      </c>
      <c r="P5" s="6"/>
      <c r="Q5" s="7"/>
      <c r="R5" s="3"/>
      <c r="S5" s="5">
        <v>1</v>
      </c>
      <c r="T5" s="6"/>
      <c r="U5" s="7"/>
      <c r="V5" s="3"/>
      <c r="W5" s="5"/>
      <c r="X5" s="6">
        <v>1</v>
      </c>
      <c r="Y5" s="7"/>
    </row>
    <row r="6" spans="1:25" x14ac:dyDescent="0.4">
      <c r="F6">
        <v>3</v>
      </c>
      <c r="G6" s="5">
        <v>1</v>
      </c>
      <c r="H6" s="6"/>
      <c r="I6" s="7"/>
      <c r="J6" s="3"/>
      <c r="K6" s="5">
        <v>1</v>
      </c>
      <c r="L6" s="6"/>
      <c r="M6" s="7"/>
      <c r="N6" s="3"/>
      <c r="O6" s="5">
        <v>1</v>
      </c>
      <c r="P6" s="6"/>
      <c r="Q6" s="7"/>
      <c r="R6" s="3"/>
      <c r="S6" s="5">
        <v>1</v>
      </c>
      <c r="T6" s="6"/>
      <c r="U6" s="7"/>
      <c r="V6" s="3"/>
      <c r="W6" s="5"/>
      <c r="X6" s="6"/>
      <c r="Y6" s="7">
        <v>1</v>
      </c>
    </row>
    <row r="7" spans="1:25" x14ac:dyDescent="0.4">
      <c r="F7">
        <v>4</v>
      </c>
      <c r="G7" s="5"/>
      <c r="H7" s="6">
        <v>1</v>
      </c>
      <c r="I7" s="7"/>
      <c r="J7" s="3"/>
      <c r="K7" s="5"/>
      <c r="L7" s="6">
        <v>1</v>
      </c>
      <c r="M7" s="7"/>
      <c r="N7" s="3"/>
      <c r="O7" s="5">
        <v>1</v>
      </c>
      <c r="P7" s="6"/>
      <c r="Q7" s="7"/>
      <c r="R7" s="3"/>
      <c r="S7" s="5"/>
      <c r="T7" s="6">
        <v>1</v>
      </c>
      <c r="U7" s="7"/>
      <c r="V7" s="3"/>
      <c r="W7" s="5"/>
      <c r="X7" s="6"/>
      <c r="Y7" s="7">
        <v>1</v>
      </c>
    </row>
    <row r="8" spans="1:25" x14ac:dyDescent="0.4">
      <c r="F8">
        <v>5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>
        <v>1</v>
      </c>
      <c r="P8" s="6"/>
      <c r="Q8" s="7"/>
      <c r="R8" s="3"/>
      <c r="S8" s="5">
        <v>1</v>
      </c>
      <c r="T8" s="6"/>
      <c r="U8" s="7"/>
      <c r="V8" s="3"/>
      <c r="W8" s="5"/>
      <c r="X8" s="6">
        <v>1</v>
      </c>
      <c r="Y8" s="7"/>
    </row>
    <row r="9" spans="1:25" x14ac:dyDescent="0.4">
      <c r="F9">
        <v>6</v>
      </c>
      <c r="G9" s="5"/>
      <c r="H9" s="6">
        <v>1</v>
      </c>
      <c r="I9" s="7"/>
      <c r="J9" s="3"/>
      <c r="K9" s="5"/>
      <c r="L9" s="6">
        <v>1</v>
      </c>
      <c r="M9" s="7"/>
      <c r="N9" s="3"/>
      <c r="O9" s="5"/>
      <c r="P9" s="6">
        <v>1</v>
      </c>
      <c r="Q9" s="7"/>
      <c r="R9" s="3"/>
      <c r="S9" s="5">
        <v>1</v>
      </c>
      <c r="T9" s="6"/>
      <c r="U9" s="7"/>
      <c r="V9" s="3"/>
      <c r="W9" s="5"/>
      <c r="X9" s="6">
        <v>1</v>
      </c>
      <c r="Y9" s="7"/>
    </row>
    <row r="10" spans="1:25" x14ac:dyDescent="0.4">
      <c r="F10">
        <v>7</v>
      </c>
      <c r="G10" s="5">
        <v>1</v>
      </c>
      <c r="H10" s="6"/>
      <c r="I10" s="7"/>
      <c r="J10" s="3"/>
      <c r="K10" s="5">
        <v>1</v>
      </c>
      <c r="L10" s="6"/>
      <c r="M10" s="7"/>
      <c r="N10" s="3"/>
      <c r="O10" s="5">
        <v>1</v>
      </c>
      <c r="P10" s="6"/>
      <c r="Q10" s="7"/>
      <c r="R10" s="3"/>
      <c r="S10" s="5">
        <v>1</v>
      </c>
      <c r="T10" s="6"/>
      <c r="U10" s="7"/>
      <c r="V10" s="3"/>
      <c r="W10" s="5"/>
      <c r="X10" s="6">
        <v>1</v>
      </c>
      <c r="Y10" s="7"/>
    </row>
    <row r="11" spans="1:25" x14ac:dyDescent="0.4">
      <c r="F11">
        <v>8</v>
      </c>
      <c r="G11" s="5">
        <v>1</v>
      </c>
      <c r="H11" s="6"/>
      <c r="I11" s="7"/>
      <c r="J11" s="3"/>
      <c r="K11" s="5">
        <v>1</v>
      </c>
      <c r="L11" s="6"/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/>
      <c r="X11" s="6">
        <v>1</v>
      </c>
      <c r="Y11" s="7"/>
    </row>
    <row r="12" spans="1:25" x14ac:dyDescent="0.4">
      <c r="F12">
        <v>9</v>
      </c>
      <c r="G12" s="5">
        <v>1</v>
      </c>
      <c r="H12" s="6"/>
      <c r="I12" s="7"/>
      <c r="J12" s="3"/>
      <c r="K12" s="5">
        <v>1</v>
      </c>
      <c r="L12" s="6"/>
      <c r="M12" s="7"/>
      <c r="N12" s="3"/>
      <c r="O12" s="5">
        <v>1</v>
      </c>
      <c r="P12" s="6"/>
      <c r="Q12" s="7"/>
      <c r="R12" s="3"/>
      <c r="S12" s="5">
        <v>1</v>
      </c>
      <c r="T12" s="6"/>
      <c r="U12" s="7"/>
      <c r="V12" s="3"/>
      <c r="W12" s="5"/>
      <c r="X12" s="6"/>
      <c r="Y12" s="7">
        <v>1</v>
      </c>
    </row>
    <row r="13" spans="1:25" x14ac:dyDescent="0.4">
      <c r="F13">
        <v>10</v>
      </c>
      <c r="G13" s="5">
        <v>1</v>
      </c>
      <c r="H13" s="6"/>
      <c r="I13" s="7"/>
      <c r="J13" s="3"/>
      <c r="K13" s="5">
        <v>1</v>
      </c>
      <c r="L13" s="6"/>
      <c r="M13" s="7"/>
      <c r="N13" s="3"/>
      <c r="O13" s="5">
        <v>1</v>
      </c>
      <c r="P13" s="6"/>
      <c r="Q13" s="7"/>
      <c r="R13" s="3"/>
      <c r="S13" s="5"/>
      <c r="T13" s="6">
        <v>1</v>
      </c>
      <c r="U13" s="7"/>
      <c r="V13" s="3"/>
      <c r="W13" s="5"/>
      <c r="X13" s="6">
        <v>1</v>
      </c>
      <c r="Y13" s="7"/>
    </row>
    <row r="14" spans="1:25" x14ac:dyDescent="0.4">
      <c r="F14">
        <v>11</v>
      </c>
      <c r="G14" s="5">
        <v>1</v>
      </c>
      <c r="H14" s="6"/>
      <c r="I14" s="7"/>
      <c r="J14" s="3"/>
      <c r="K14" s="5">
        <v>1</v>
      </c>
      <c r="L14" s="6"/>
      <c r="M14" s="7"/>
      <c r="N14" s="3"/>
      <c r="O14" s="5"/>
      <c r="P14" s="6">
        <v>1</v>
      </c>
      <c r="Q14" s="7"/>
      <c r="R14" s="3"/>
      <c r="S14" s="5"/>
      <c r="T14" s="6">
        <v>1</v>
      </c>
      <c r="U14" s="7"/>
      <c r="V14" s="3"/>
      <c r="W14" s="5"/>
      <c r="X14" s="6"/>
      <c r="Y14" s="7">
        <v>1</v>
      </c>
    </row>
    <row r="15" spans="1:25" x14ac:dyDescent="0.4">
      <c r="F15">
        <v>12</v>
      </c>
      <c r="G15" s="5">
        <v>1</v>
      </c>
      <c r="H15" s="6"/>
      <c r="I15" s="7"/>
      <c r="J15" s="3"/>
      <c r="K15" s="5">
        <v>1</v>
      </c>
      <c r="L15" s="6"/>
      <c r="M15" s="7"/>
      <c r="N15" s="3"/>
      <c r="O15" s="5">
        <v>1</v>
      </c>
      <c r="P15" s="6"/>
      <c r="Q15" s="7"/>
      <c r="R15" s="3"/>
      <c r="S15" s="5">
        <v>1</v>
      </c>
      <c r="T15" s="6"/>
      <c r="U15" s="7"/>
      <c r="V15" s="3"/>
      <c r="W15" s="5"/>
      <c r="X15" s="6">
        <v>1</v>
      </c>
      <c r="Y15" s="7"/>
    </row>
    <row r="16" spans="1:25" x14ac:dyDescent="0.4">
      <c r="F16">
        <v>13</v>
      </c>
      <c r="G16" s="5">
        <v>1</v>
      </c>
      <c r="H16" s="6"/>
      <c r="I16" s="7"/>
      <c r="J16" s="3"/>
      <c r="K16" s="5">
        <v>1</v>
      </c>
      <c r="L16" s="6"/>
      <c r="M16" s="7"/>
      <c r="N16" s="3"/>
      <c r="O16" s="5"/>
      <c r="P16" s="6">
        <v>1</v>
      </c>
      <c r="Q16" s="7"/>
      <c r="R16" s="3"/>
      <c r="S16" s="5"/>
      <c r="T16" s="6">
        <v>1</v>
      </c>
      <c r="U16" s="7"/>
      <c r="V16" s="3"/>
      <c r="W16" s="5"/>
      <c r="X16" s="6"/>
      <c r="Y16" s="7">
        <v>1</v>
      </c>
    </row>
    <row r="17" spans="3:25" x14ac:dyDescent="0.4">
      <c r="C17" t="s">
        <v>140</v>
      </c>
      <c r="F17">
        <v>14</v>
      </c>
      <c r="G17" s="5">
        <v>1</v>
      </c>
      <c r="H17" s="6"/>
      <c r="I17" s="7"/>
      <c r="J17" s="3"/>
      <c r="K17" s="5">
        <v>1</v>
      </c>
      <c r="L17" s="6"/>
      <c r="M17" s="7"/>
      <c r="N17" s="3"/>
      <c r="O17" s="5">
        <v>1</v>
      </c>
      <c r="P17" s="6"/>
      <c r="Q17" s="7"/>
      <c r="R17" s="3"/>
      <c r="S17" s="5">
        <v>1</v>
      </c>
      <c r="T17" s="6"/>
      <c r="U17" s="7"/>
      <c r="V17" s="3"/>
      <c r="W17" s="5"/>
      <c r="X17" s="6"/>
      <c r="Y17" s="7">
        <v>1</v>
      </c>
    </row>
    <row r="18" spans="3:25" x14ac:dyDescent="0.4">
      <c r="F18">
        <v>15</v>
      </c>
      <c r="G18" s="5"/>
      <c r="H18" s="6">
        <v>1</v>
      </c>
      <c r="I18" s="7"/>
      <c r="J18" s="3"/>
      <c r="K18" s="5"/>
      <c r="L18" s="6">
        <v>1</v>
      </c>
      <c r="M18" s="7"/>
      <c r="N18" s="3"/>
      <c r="O18" s="5">
        <v>1</v>
      </c>
      <c r="P18" s="6"/>
      <c r="Q18" s="7"/>
      <c r="R18" s="3"/>
      <c r="S18" s="5">
        <v>1</v>
      </c>
      <c r="T18" s="6"/>
      <c r="U18" s="7"/>
      <c r="V18" s="3"/>
      <c r="W18" s="5"/>
      <c r="X18" s="6"/>
      <c r="Y18" s="7">
        <v>1</v>
      </c>
    </row>
    <row r="19" spans="3:25" x14ac:dyDescent="0.4">
      <c r="F19">
        <v>16</v>
      </c>
      <c r="G19" s="5">
        <v>1</v>
      </c>
      <c r="H19" s="6"/>
      <c r="I19" s="7"/>
      <c r="J19" s="3"/>
      <c r="K19" s="5">
        <v>1</v>
      </c>
      <c r="L19" s="6"/>
      <c r="M19" s="7"/>
      <c r="N19" s="3"/>
      <c r="O19" s="5">
        <v>1</v>
      </c>
      <c r="P19" s="6"/>
      <c r="Q19" s="7"/>
      <c r="R19" s="3"/>
      <c r="S19" s="5">
        <v>1</v>
      </c>
      <c r="T19" s="6"/>
      <c r="U19" s="7"/>
      <c r="V19" s="3"/>
      <c r="W19" s="5"/>
      <c r="X19" s="6">
        <v>1</v>
      </c>
      <c r="Y19" s="7"/>
    </row>
    <row r="20" spans="3:25" x14ac:dyDescent="0.4">
      <c r="F20">
        <v>17</v>
      </c>
      <c r="G20" s="5">
        <v>1</v>
      </c>
      <c r="H20" s="6"/>
      <c r="I20" s="7"/>
      <c r="J20" s="3"/>
      <c r="K20" s="5">
        <v>1</v>
      </c>
      <c r="L20" s="6"/>
      <c r="M20" s="7"/>
      <c r="N20" s="3"/>
      <c r="O20" s="5">
        <v>1</v>
      </c>
      <c r="P20" s="6"/>
      <c r="Q20" s="7"/>
      <c r="R20" s="3"/>
      <c r="S20" s="5">
        <v>1</v>
      </c>
      <c r="T20" s="6"/>
      <c r="U20" s="7"/>
      <c r="V20" s="3"/>
      <c r="W20" s="5"/>
      <c r="X20" s="6"/>
      <c r="Y20" s="7">
        <v>1</v>
      </c>
    </row>
    <row r="21" spans="3:25" x14ac:dyDescent="0.4">
      <c r="F21">
        <v>18</v>
      </c>
      <c r="G21" s="5">
        <v>1</v>
      </c>
      <c r="H21" s="6"/>
      <c r="I21" s="7"/>
      <c r="J21" s="3"/>
      <c r="K21" s="5"/>
      <c r="L21" s="6">
        <v>1</v>
      </c>
      <c r="M21" s="7"/>
      <c r="N21" s="3"/>
      <c r="O21" s="5"/>
      <c r="P21" s="6">
        <v>1</v>
      </c>
      <c r="Q21" s="7"/>
      <c r="R21" s="3"/>
      <c r="S21" s="5"/>
      <c r="T21" s="6">
        <v>1</v>
      </c>
      <c r="U21" s="7"/>
      <c r="V21" s="3"/>
      <c r="W21" s="5"/>
      <c r="X21" s="6"/>
      <c r="Y21" s="7">
        <v>1</v>
      </c>
    </row>
    <row r="22" spans="3:25" x14ac:dyDescent="0.4">
      <c r="F22">
        <v>19</v>
      </c>
      <c r="G22" s="5">
        <v>1</v>
      </c>
      <c r="H22" s="6"/>
      <c r="I22" s="7"/>
      <c r="J22" s="3"/>
      <c r="K22" s="5">
        <v>1</v>
      </c>
      <c r="L22" s="6"/>
      <c r="M22" s="7"/>
      <c r="N22" s="3"/>
      <c r="O22" s="5">
        <v>1</v>
      </c>
      <c r="P22" s="6"/>
      <c r="Q22" s="7"/>
      <c r="R22" s="3"/>
      <c r="S22" s="5">
        <v>1</v>
      </c>
      <c r="T22" s="6"/>
      <c r="U22" s="7"/>
      <c r="V22" s="3"/>
      <c r="W22" s="5"/>
      <c r="X22" s="6">
        <v>1</v>
      </c>
      <c r="Y22" s="7"/>
    </row>
    <row r="23" spans="3:25" x14ac:dyDescent="0.4">
      <c r="F23">
        <v>20</v>
      </c>
      <c r="G23" s="5">
        <v>1</v>
      </c>
      <c r="H23" s="6"/>
      <c r="I23" s="7"/>
      <c r="J23" s="3"/>
      <c r="K23" s="5">
        <v>1</v>
      </c>
      <c r="L23" s="6"/>
      <c r="M23" s="7"/>
      <c r="N23" s="3"/>
      <c r="O23" s="5">
        <v>1</v>
      </c>
      <c r="P23" s="6"/>
      <c r="Q23" s="7"/>
      <c r="R23" s="3"/>
      <c r="S23" s="5">
        <v>1</v>
      </c>
      <c r="T23" s="6"/>
      <c r="U23" s="7"/>
      <c r="V23" s="3"/>
      <c r="W23" s="5"/>
      <c r="X23" s="6">
        <v>1</v>
      </c>
      <c r="Y23" s="7"/>
    </row>
    <row r="24" spans="3:25" x14ac:dyDescent="0.4">
      <c r="F24">
        <v>21</v>
      </c>
      <c r="G24" s="5">
        <v>1</v>
      </c>
      <c r="H24" s="6"/>
      <c r="I24" s="7"/>
      <c r="J24" s="3"/>
      <c r="K24" s="5">
        <v>1</v>
      </c>
      <c r="L24" s="6"/>
      <c r="M24" s="7"/>
      <c r="N24" s="3"/>
      <c r="O24" s="5">
        <v>1</v>
      </c>
      <c r="P24" s="6"/>
      <c r="Q24" s="7"/>
      <c r="R24" s="3"/>
      <c r="S24" s="5">
        <v>1</v>
      </c>
      <c r="T24" s="6"/>
      <c r="U24" s="7"/>
      <c r="V24" s="3"/>
      <c r="W24" s="5"/>
      <c r="X24" s="6">
        <v>1</v>
      </c>
      <c r="Y24" s="7"/>
    </row>
    <row r="25" spans="3:25" x14ac:dyDescent="0.4">
      <c r="F25">
        <v>22</v>
      </c>
      <c r="G25" s="5">
        <v>1</v>
      </c>
      <c r="H25" s="6"/>
      <c r="I25" s="7"/>
      <c r="J25" s="3"/>
      <c r="K25" s="5">
        <v>1</v>
      </c>
      <c r="L25" s="6"/>
      <c r="M25" s="7"/>
      <c r="N25" s="3"/>
      <c r="O25" s="5">
        <v>1</v>
      </c>
      <c r="P25" s="6"/>
      <c r="Q25" s="7"/>
      <c r="R25" s="3"/>
      <c r="S25" s="5">
        <v>1</v>
      </c>
      <c r="T25" s="6"/>
      <c r="U25" s="7"/>
      <c r="V25" s="3"/>
      <c r="W25" s="5"/>
      <c r="X25" s="6">
        <v>1</v>
      </c>
      <c r="Y25" s="7"/>
    </row>
    <row r="26" spans="3:25" x14ac:dyDescent="0.4">
      <c r="F26">
        <v>23</v>
      </c>
      <c r="G26" s="5">
        <v>1</v>
      </c>
      <c r="H26" s="6"/>
      <c r="I26" s="7"/>
      <c r="J26" s="3"/>
      <c r="K26" s="5">
        <v>1</v>
      </c>
      <c r="L26" s="6"/>
      <c r="M26" s="7"/>
      <c r="N26" s="3"/>
      <c r="O26" s="5">
        <v>1</v>
      </c>
      <c r="P26" s="6"/>
      <c r="Q26" s="7"/>
      <c r="R26" s="3"/>
      <c r="S26" s="5">
        <v>1</v>
      </c>
      <c r="T26" s="6"/>
      <c r="U26" s="7"/>
      <c r="V26" s="3"/>
      <c r="W26" s="5"/>
      <c r="X26" s="6"/>
      <c r="Y26" s="7">
        <v>1</v>
      </c>
    </row>
    <row r="27" spans="3:25" x14ac:dyDescent="0.4">
      <c r="F27">
        <v>24</v>
      </c>
      <c r="G27" s="5"/>
      <c r="H27" s="6">
        <v>1</v>
      </c>
      <c r="I27" s="7"/>
      <c r="J27" s="3"/>
      <c r="K27" s="5"/>
      <c r="L27" s="6">
        <v>1</v>
      </c>
      <c r="M27" s="7"/>
      <c r="N27" s="3"/>
      <c r="O27" s="5">
        <v>1</v>
      </c>
      <c r="P27" s="6"/>
      <c r="Q27" s="7"/>
      <c r="R27" s="3"/>
      <c r="S27" s="5">
        <v>1</v>
      </c>
      <c r="T27" s="6"/>
      <c r="U27" s="7"/>
      <c r="V27" s="3"/>
      <c r="W27" s="5"/>
      <c r="X27" s="6">
        <v>1</v>
      </c>
      <c r="Y27" s="7"/>
    </row>
    <row r="28" spans="3:25" x14ac:dyDescent="0.4">
      <c r="C28" s="28">
        <v>1</v>
      </c>
      <c r="F28">
        <v>25</v>
      </c>
      <c r="G28" s="5"/>
      <c r="H28" s="6">
        <v>1</v>
      </c>
      <c r="I28" s="7"/>
      <c r="J28" s="3"/>
      <c r="K28" s="5">
        <v>1</v>
      </c>
      <c r="L28" s="6"/>
      <c r="M28" s="7"/>
      <c r="N28" s="3"/>
      <c r="O28" s="5"/>
      <c r="P28" s="6">
        <v>1</v>
      </c>
      <c r="Q28" s="7"/>
      <c r="R28" s="3"/>
      <c r="S28" s="5"/>
      <c r="T28" s="6">
        <v>1</v>
      </c>
      <c r="U28" s="7"/>
      <c r="V28" s="3"/>
      <c r="W28" s="5"/>
      <c r="X28" s="6"/>
      <c r="Y28" s="7">
        <v>1</v>
      </c>
    </row>
    <row r="29" spans="3:25" x14ac:dyDescent="0.4">
      <c r="F29">
        <v>26</v>
      </c>
      <c r="G29" s="5">
        <v>1</v>
      </c>
      <c r="H29" s="6"/>
      <c r="I29" s="7"/>
      <c r="J29" s="3"/>
      <c r="K29" s="5">
        <v>1</v>
      </c>
      <c r="L29" s="6"/>
      <c r="M29" s="7"/>
      <c r="N29" s="3"/>
      <c r="O29" s="5">
        <v>1</v>
      </c>
      <c r="P29" s="6"/>
      <c r="Q29" s="7"/>
      <c r="R29" s="3"/>
      <c r="S29" s="5">
        <v>1</v>
      </c>
      <c r="T29" s="6"/>
      <c r="U29" s="7"/>
      <c r="V29" s="3"/>
      <c r="W29" s="5"/>
      <c r="X29" s="6">
        <v>1</v>
      </c>
      <c r="Y29" s="7"/>
    </row>
    <row r="30" spans="3:25" x14ac:dyDescent="0.4">
      <c r="F30">
        <v>27</v>
      </c>
      <c r="G30" s="5">
        <v>1</v>
      </c>
      <c r="H30" s="6"/>
      <c r="I30" s="7"/>
      <c r="J30" s="3"/>
      <c r="K30" s="5">
        <v>1</v>
      </c>
      <c r="L30" s="6"/>
      <c r="M30" s="7"/>
      <c r="N30" s="3"/>
      <c r="O30" s="5"/>
      <c r="P30" s="6">
        <v>1</v>
      </c>
      <c r="Q30" s="7"/>
      <c r="R30" s="3"/>
      <c r="S30" s="5">
        <v>1</v>
      </c>
      <c r="T30" s="6"/>
      <c r="U30" s="7"/>
      <c r="V30" s="3"/>
      <c r="W30" s="5"/>
      <c r="X30" s="6"/>
      <c r="Y30" s="7">
        <v>1</v>
      </c>
    </row>
    <row r="31" spans="3:25" x14ac:dyDescent="0.4">
      <c r="F31">
        <v>28</v>
      </c>
      <c r="G31" s="5"/>
      <c r="H31" s="6">
        <v>1</v>
      </c>
      <c r="I31" s="7"/>
      <c r="J31" s="3"/>
      <c r="K31" s="5"/>
      <c r="L31" s="6">
        <v>1</v>
      </c>
      <c r="M31" s="7"/>
      <c r="N31" s="3"/>
      <c r="O31" s="5"/>
      <c r="P31" s="6">
        <v>1</v>
      </c>
      <c r="Q31" s="7"/>
      <c r="R31" s="3"/>
      <c r="S31" s="5"/>
      <c r="T31" s="6">
        <v>1</v>
      </c>
      <c r="U31" s="7"/>
      <c r="V31" s="3"/>
      <c r="W31" s="5"/>
      <c r="X31" s="6">
        <v>1</v>
      </c>
      <c r="Y31" s="7"/>
    </row>
    <row r="32" spans="3:25" x14ac:dyDescent="0.4">
      <c r="F32">
        <v>29</v>
      </c>
      <c r="G32" s="5">
        <v>1</v>
      </c>
      <c r="H32" s="6"/>
      <c r="I32" s="7"/>
      <c r="J32" s="3"/>
      <c r="K32" s="5">
        <v>1</v>
      </c>
      <c r="L32" s="6"/>
      <c r="M32" s="7"/>
      <c r="N32" s="3"/>
      <c r="O32" s="5"/>
      <c r="P32" s="6">
        <v>1</v>
      </c>
      <c r="Q32" s="7"/>
      <c r="R32" s="3"/>
      <c r="S32" s="5"/>
      <c r="T32" s="6">
        <v>1</v>
      </c>
      <c r="U32" s="7"/>
      <c r="V32" s="3"/>
      <c r="W32" s="5"/>
      <c r="X32" s="6">
        <v>1</v>
      </c>
      <c r="Y32" s="7"/>
    </row>
    <row r="33" spans="6:26" x14ac:dyDescent="0.4">
      <c r="F33">
        <v>30</v>
      </c>
      <c r="G33" s="5">
        <v>1</v>
      </c>
      <c r="H33" s="6"/>
      <c r="I33" s="7"/>
      <c r="J33" s="3"/>
      <c r="K33" s="5">
        <v>1</v>
      </c>
      <c r="L33" s="6"/>
      <c r="M33" s="7"/>
      <c r="N33" s="3"/>
      <c r="O33" s="5">
        <v>1</v>
      </c>
      <c r="P33" s="6"/>
      <c r="Q33" s="7"/>
      <c r="R33" s="3"/>
      <c r="S33" s="5">
        <v>1</v>
      </c>
      <c r="T33" s="6"/>
      <c r="U33" s="7"/>
      <c r="V33" s="3"/>
      <c r="W33" s="5"/>
      <c r="X33" s="6"/>
      <c r="Y33" s="7">
        <v>1</v>
      </c>
    </row>
    <row r="34" spans="6:26" ht="28.3" x14ac:dyDescent="0.75">
      <c r="F34" s="8" t="s">
        <v>20</v>
      </c>
      <c r="G34" s="78">
        <f>SUM(G4:J33)</f>
        <v>30</v>
      </c>
      <c r="H34" s="78"/>
      <c r="I34" s="78"/>
      <c r="J34" s="78"/>
      <c r="K34" s="78">
        <f>SUM(K4:N33)</f>
        <v>30</v>
      </c>
      <c r="L34" s="78"/>
      <c r="M34" s="78"/>
      <c r="N34" s="78"/>
      <c r="O34" s="79">
        <f>SUM(O4:R33)</f>
        <v>30</v>
      </c>
      <c r="P34" s="80"/>
      <c r="Q34" s="80"/>
      <c r="R34" s="81"/>
      <c r="S34" s="78">
        <f>SUM(S4:V33)</f>
        <v>30</v>
      </c>
      <c r="T34" s="78"/>
      <c r="U34" s="78"/>
      <c r="V34" s="78"/>
      <c r="W34" s="78">
        <f>SUM(W4:Y33)</f>
        <v>30</v>
      </c>
      <c r="X34" s="78"/>
      <c r="Y34" s="78"/>
      <c r="Z34" s="78"/>
    </row>
    <row r="35" spans="6:26" ht="28.3" x14ac:dyDescent="0.75">
      <c r="F35" s="68" t="s">
        <v>64</v>
      </c>
      <c r="G35" s="33">
        <v>0.76666666666666672</v>
      </c>
      <c r="H35" s="33">
        <v>0.2</v>
      </c>
      <c r="I35" s="33">
        <v>0</v>
      </c>
      <c r="J35" s="33">
        <v>0</v>
      </c>
      <c r="K35" s="33">
        <v>0.76666666666666672</v>
      </c>
      <c r="L35" s="33">
        <v>0.23333333333333334</v>
      </c>
      <c r="M35" s="33">
        <v>0</v>
      </c>
      <c r="N35" s="33">
        <v>0</v>
      </c>
      <c r="O35" s="33">
        <v>0.7</v>
      </c>
      <c r="P35" s="33">
        <v>0.3</v>
      </c>
      <c r="Q35" s="33">
        <v>0</v>
      </c>
      <c r="R35" s="33">
        <v>0</v>
      </c>
      <c r="S35" s="33">
        <v>0.73333333333333328</v>
      </c>
      <c r="T35" s="33">
        <v>0.26666666666666666</v>
      </c>
      <c r="U35" s="33"/>
      <c r="V35" s="33"/>
      <c r="W35" s="33"/>
      <c r="X35" s="33">
        <v>0.53333333333333333</v>
      </c>
      <c r="Y35" s="33">
        <v>0.46666666666666667</v>
      </c>
      <c r="Z35" s="32"/>
    </row>
    <row r="36" spans="6:26" ht="28.3" x14ac:dyDescent="0.75">
      <c r="F36" s="8" t="s">
        <v>21</v>
      </c>
      <c r="G36" s="77" t="s">
        <v>65</v>
      </c>
      <c r="H36" s="77"/>
      <c r="I36" s="77"/>
      <c r="J36" s="77"/>
      <c r="K36" s="77" t="s">
        <v>66</v>
      </c>
      <c r="L36" s="77"/>
      <c r="M36" s="77"/>
      <c r="N36" s="77"/>
      <c r="O36" s="77" t="s">
        <v>67</v>
      </c>
      <c r="P36" s="77"/>
      <c r="Q36" s="77"/>
      <c r="R36" s="77"/>
      <c r="S36" s="77" t="s">
        <v>139</v>
      </c>
      <c r="T36" s="77"/>
      <c r="U36" s="77"/>
      <c r="V36" s="77"/>
      <c r="W36" s="77"/>
      <c r="X36" s="77"/>
      <c r="Y36" s="77"/>
      <c r="Z36" s="77"/>
    </row>
    <row r="40" spans="6:26" ht="14.4" customHeight="1" x14ac:dyDescent="0.4">
      <c r="F40" s="38"/>
      <c r="G40" s="96" t="s">
        <v>69</v>
      </c>
      <c r="H40" s="96" t="s">
        <v>76</v>
      </c>
      <c r="I40" s="96" t="s">
        <v>70</v>
      </c>
      <c r="J40" s="96" t="s">
        <v>71</v>
      </c>
      <c r="K40" s="95"/>
      <c r="N40" s="37"/>
      <c r="O40" s="37" t="s">
        <v>73</v>
      </c>
      <c r="P40" s="37" t="s">
        <v>74</v>
      </c>
    </row>
    <row r="41" spans="6:26" x14ac:dyDescent="0.4">
      <c r="F41" s="38"/>
      <c r="G41" s="97"/>
      <c r="H41" s="97"/>
      <c r="I41" s="97"/>
      <c r="J41" s="97"/>
      <c r="K41" s="85"/>
      <c r="N41" s="36"/>
      <c r="O41" s="36">
        <v>0.53</v>
      </c>
      <c r="P41" s="36">
        <v>0.47</v>
      </c>
    </row>
    <row r="42" spans="6:26" x14ac:dyDescent="0.4">
      <c r="F42" s="39" t="s">
        <v>42</v>
      </c>
      <c r="G42" s="40"/>
      <c r="H42" s="40"/>
      <c r="I42" s="40"/>
      <c r="J42" s="40"/>
      <c r="K42" s="35"/>
    </row>
    <row r="43" spans="6:26" x14ac:dyDescent="0.4">
      <c r="F43" s="30" t="s">
        <v>77</v>
      </c>
      <c r="G43" s="69">
        <v>1</v>
      </c>
      <c r="H43" s="30">
        <v>100</v>
      </c>
      <c r="I43" s="30">
        <v>100</v>
      </c>
      <c r="J43" s="30">
        <v>100</v>
      </c>
      <c r="K43" s="35"/>
    </row>
    <row r="44" spans="6:26" x14ac:dyDescent="0.4">
      <c r="F44" s="34"/>
      <c r="G44" s="34"/>
      <c r="H44" s="34"/>
      <c r="I44" s="34"/>
      <c r="J44" s="34"/>
      <c r="K44" s="35"/>
    </row>
  </sheetData>
  <mergeCells count="20">
    <mergeCell ref="G34:J34"/>
    <mergeCell ref="K34:N34"/>
    <mergeCell ref="O34:R34"/>
    <mergeCell ref="S34:V34"/>
    <mergeCell ref="W34:Z34"/>
    <mergeCell ref="G1:J1"/>
    <mergeCell ref="K1:N1"/>
    <mergeCell ref="O1:R1"/>
    <mergeCell ref="S1:V1"/>
    <mergeCell ref="W1:Y1"/>
    <mergeCell ref="G36:J36"/>
    <mergeCell ref="K36:N36"/>
    <mergeCell ref="O36:R36"/>
    <mergeCell ref="S36:V36"/>
    <mergeCell ref="W36:Z36"/>
    <mergeCell ref="K40:K41"/>
    <mergeCell ref="J40:J41"/>
    <mergeCell ref="I40:I41"/>
    <mergeCell ref="H40:H41"/>
    <mergeCell ref="G40:G41"/>
  </mergeCells>
  <conditionalFormatting sqref="G34:O34 S34:Z34">
    <cfRule type="cellIs" dxfId="6" priority="3" operator="lessThan">
      <formula>$F$3</formula>
    </cfRule>
  </conditionalFormatting>
  <conditionalFormatting sqref="G35:Y35">
    <cfRule type="cellIs" dxfId="5" priority="1" operator="greaterThan">
      <formula>$C$28</formula>
    </cfRule>
    <cfRule type="cellIs" dxfId="4" priority="2" operator="greaterThan">
      <formula>$C$28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B16" sqref="B16"/>
    </sheetView>
  </sheetViews>
  <sheetFormatPr baseColWidth="10" defaultRowHeight="14.6" x14ac:dyDescent="0.4"/>
  <cols>
    <col min="1" max="1" width="59.69140625" customWidth="1"/>
    <col min="2" max="5" width="20.69140625" customWidth="1"/>
  </cols>
  <sheetData>
    <row r="1" spans="1:12" x14ac:dyDescent="0.4">
      <c r="A1" t="s">
        <v>137</v>
      </c>
      <c r="B1" s="53" t="s">
        <v>129</v>
      </c>
      <c r="C1" s="53" t="s">
        <v>128</v>
      </c>
      <c r="D1" s="53" t="s">
        <v>127</v>
      </c>
      <c r="E1" s="53" t="s">
        <v>126</v>
      </c>
    </row>
    <row r="2" spans="1:12" x14ac:dyDescent="0.4">
      <c r="A2" s="16" t="s">
        <v>116</v>
      </c>
      <c r="B2" s="99" t="s">
        <v>131</v>
      </c>
      <c r="C2" s="99"/>
      <c r="D2" s="99"/>
      <c r="E2" s="99"/>
    </row>
    <row r="3" spans="1:12" x14ac:dyDescent="0.4">
      <c r="A3" t="s">
        <v>122</v>
      </c>
      <c r="B3" s="52"/>
      <c r="C3" s="52"/>
      <c r="D3" s="52"/>
      <c r="E3" s="52"/>
      <c r="J3" s="54">
        <v>0</v>
      </c>
    </row>
    <row r="4" spans="1:12" x14ac:dyDescent="0.4">
      <c r="A4" t="s">
        <v>123</v>
      </c>
      <c r="B4" s="52"/>
      <c r="C4" s="52"/>
      <c r="D4" s="52"/>
      <c r="E4" s="52"/>
      <c r="J4" s="54">
        <v>1</v>
      </c>
    </row>
    <row r="5" spans="1:12" x14ac:dyDescent="0.4">
      <c r="A5" t="s">
        <v>124</v>
      </c>
      <c r="B5" s="52"/>
      <c r="C5" s="52"/>
      <c r="D5" s="52"/>
      <c r="E5" s="52"/>
    </row>
    <row r="6" spans="1:12" x14ac:dyDescent="0.4">
      <c r="A6" s="16" t="s">
        <v>117</v>
      </c>
      <c r="J6" s="55" t="s">
        <v>134</v>
      </c>
      <c r="K6" s="55"/>
      <c r="L6" s="55"/>
    </row>
    <row r="7" spans="1:12" x14ac:dyDescent="0.4">
      <c r="A7" t="s">
        <v>118</v>
      </c>
      <c r="B7" s="1"/>
      <c r="C7" s="1"/>
      <c r="D7" s="1"/>
      <c r="E7" s="1"/>
      <c r="J7" s="55" t="s">
        <v>135</v>
      </c>
      <c r="K7" s="55"/>
      <c r="L7" s="55"/>
    </row>
    <row r="8" spans="1:12" x14ac:dyDescent="0.4">
      <c r="A8" t="s">
        <v>130</v>
      </c>
      <c r="B8" s="1"/>
      <c r="C8" s="1"/>
      <c r="D8" s="1"/>
      <c r="E8" s="1"/>
    </row>
    <row r="9" spans="1:12" x14ac:dyDescent="0.4">
      <c r="A9" t="s">
        <v>119</v>
      </c>
      <c r="B9" s="1"/>
      <c r="C9" s="1"/>
      <c r="D9" s="1"/>
      <c r="E9" s="1"/>
    </row>
    <row r="10" spans="1:12" x14ac:dyDescent="0.4">
      <c r="A10" s="16" t="s">
        <v>125</v>
      </c>
    </row>
    <row r="11" spans="1:12" x14ac:dyDescent="0.4">
      <c r="A11" t="s">
        <v>120</v>
      </c>
      <c r="B11" s="1"/>
      <c r="C11" s="1"/>
      <c r="D11" s="1"/>
      <c r="E11" s="1"/>
    </row>
    <row r="12" spans="1:12" x14ac:dyDescent="0.4">
      <c r="A12" t="s">
        <v>121</v>
      </c>
      <c r="B12" s="1"/>
      <c r="C12" s="1"/>
      <c r="D12" s="1"/>
      <c r="E12" s="1"/>
    </row>
    <row r="13" spans="1:12" x14ac:dyDescent="0.4">
      <c r="A13" s="16" t="s">
        <v>133</v>
      </c>
      <c r="B13" s="98" t="s">
        <v>136</v>
      </c>
      <c r="C13" s="98"/>
    </row>
    <row r="14" spans="1:12" x14ac:dyDescent="0.4">
      <c r="A14" t="s">
        <v>132</v>
      </c>
      <c r="B14" s="99"/>
      <c r="C14" s="99"/>
    </row>
  </sheetData>
  <dataConsolidate/>
  <mergeCells count="3">
    <mergeCell ref="B13:C13"/>
    <mergeCell ref="B14:C14"/>
    <mergeCell ref="B2:E2"/>
  </mergeCells>
  <conditionalFormatting sqref="B3:E5">
    <cfRule type="containsBlanks" dxfId="3" priority="4">
      <formula>LEN(TRIM(B3))=0</formula>
    </cfRule>
  </conditionalFormatting>
  <conditionalFormatting sqref="B7:E9">
    <cfRule type="containsBlanks" dxfId="2" priority="3">
      <formula>LEN(TRIM(B7))=0</formula>
    </cfRule>
  </conditionalFormatting>
  <conditionalFormatting sqref="B11:E12">
    <cfRule type="containsBlanks" dxfId="1" priority="2">
      <formula>LEN(TRIM(B11))=0</formula>
    </cfRule>
  </conditionalFormatting>
  <conditionalFormatting sqref="B14">
    <cfRule type="containsBlanks" dxfId="0" priority="1">
      <formula>LEN(TRIM(B14))=0</formula>
    </cfRule>
  </conditionalFormatting>
  <dataValidations count="4">
    <dataValidation type="whole" allowBlank="1" showInputMessage="1" showErrorMessage="1" sqref="B15:E16">
      <formula1>0</formula1>
      <formula2>1</formula2>
    </dataValidation>
    <dataValidation type="list" allowBlank="1" showInputMessage="1" showErrorMessage="1" sqref="H7">
      <formula1>$I$5:$I$6</formula1>
    </dataValidation>
    <dataValidation type="list" allowBlank="1" showInputMessage="1" showErrorMessage="1" sqref="B3:E5 B7:E9 B11:E12">
      <formula1>$J$3:$J$4</formula1>
    </dataValidation>
    <dataValidation type="list" allowBlank="1" showInputMessage="1" showErrorMessage="1" sqref="B14">
      <formula1>$J$6:$J$7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24" zoomScaleNormal="24" workbookViewId="0">
      <selection activeCell="X61" sqref="C1:X61"/>
    </sheetView>
  </sheetViews>
  <sheetFormatPr baseColWidth="10" defaultRowHeight="14.6" x14ac:dyDescent="0.4"/>
  <cols>
    <col min="3" max="3" width="22.07421875" customWidth="1"/>
    <col min="4" max="4" width="19" customWidth="1"/>
    <col min="5" max="5" width="13.69140625" style="4" customWidth="1"/>
    <col min="6" max="6" width="9.07421875" style="4" customWidth="1"/>
    <col min="7" max="7" width="13.3046875" style="4" customWidth="1"/>
    <col min="8" max="8" width="22.4609375" style="4" customWidth="1"/>
    <col min="9" max="9" width="16.53515625" style="4" customWidth="1"/>
    <col min="10" max="10" width="12.53515625" style="4" bestFit="1" customWidth="1"/>
    <col min="11" max="11" width="14.53515625" style="4" customWidth="1"/>
    <col min="12" max="12" width="11.53515625" style="4"/>
    <col min="13" max="13" width="17.07421875" style="4" customWidth="1"/>
    <col min="14" max="14" width="15" style="4" customWidth="1"/>
    <col min="15" max="15" width="14.53515625" style="4" customWidth="1"/>
    <col min="16" max="16" width="11.53515625" style="4"/>
    <col min="17" max="17" width="17.3046875" style="4" customWidth="1"/>
    <col min="18" max="18" width="12.53515625" style="4" bestFit="1" customWidth="1"/>
    <col min="19" max="19" width="17.53515625" style="4" customWidth="1"/>
    <col min="20" max="20" width="11.53515625" style="4"/>
    <col min="21" max="21" width="17.3046875" style="4" customWidth="1"/>
    <col min="22" max="22" width="12.53515625" style="4" bestFit="1" customWidth="1"/>
    <col min="23" max="23" width="16.53515625" style="4" customWidth="1"/>
    <col min="24" max="24" width="11.53515625" style="4"/>
  </cols>
  <sheetData>
    <row r="1" spans="1:24" x14ac:dyDescent="0.4">
      <c r="C1" s="12" t="s">
        <v>4</v>
      </c>
      <c r="D1" s="12" t="s">
        <v>5</v>
      </c>
      <c r="E1" s="76" t="s">
        <v>6</v>
      </c>
      <c r="F1" s="76"/>
      <c r="G1" s="76"/>
      <c r="H1" s="76"/>
      <c r="I1" s="76" t="s">
        <v>7</v>
      </c>
      <c r="J1" s="76"/>
      <c r="K1" s="76"/>
      <c r="L1" s="76"/>
      <c r="M1" s="76" t="s">
        <v>8</v>
      </c>
      <c r="N1" s="76"/>
      <c r="O1" s="76"/>
      <c r="P1" s="76"/>
      <c r="Q1" s="76" t="s">
        <v>24</v>
      </c>
      <c r="R1" s="76"/>
      <c r="S1" s="76"/>
      <c r="T1" s="76"/>
      <c r="U1" s="76" t="s">
        <v>9</v>
      </c>
      <c r="V1" s="76"/>
      <c r="W1" s="76"/>
      <c r="X1" s="76"/>
    </row>
    <row r="2" spans="1:24" x14ac:dyDescent="0.4">
      <c r="E2" s="5" t="s">
        <v>10</v>
      </c>
      <c r="F2" s="6" t="s">
        <v>11</v>
      </c>
      <c r="G2" s="7" t="s">
        <v>12</v>
      </c>
      <c r="H2" s="3" t="s">
        <v>13</v>
      </c>
      <c r="I2" s="5" t="s">
        <v>10</v>
      </c>
      <c r="J2" s="6" t="s">
        <v>11</v>
      </c>
      <c r="K2" s="7" t="s">
        <v>12</v>
      </c>
      <c r="L2" s="3" t="s">
        <v>13</v>
      </c>
      <c r="M2" s="5" t="s">
        <v>10</v>
      </c>
      <c r="N2" s="6" t="s">
        <v>11</v>
      </c>
      <c r="O2" s="7" t="s">
        <v>12</v>
      </c>
      <c r="P2" s="3" t="s">
        <v>13</v>
      </c>
      <c r="Q2" s="5" t="s">
        <v>10</v>
      </c>
      <c r="R2" s="6" t="s">
        <v>11</v>
      </c>
      <c r="S2" s="7" t="s">
        <v>12</v>
      </c>
      <c r="T2" s="3" t="s">
        <v>13</v>
      </c>
      <c r="U2" s="5" t="s">
        <v>10</v>
      </c>
      <c r="V2" s="6" t="s">
        <v>11</v>
      </c>
      <c r="W2" s="7" t="s">
        <v>12</v>
      </c>
      <c r="X2" s="3" t="s">
        <v>13</v>
      </c>
    </row>
    <row r="3" spans="1:24" x14ac:dyDescent="0.4">
      <c r="C3" s="12">
        <f>SUM('PMI 28.03.19'!E2,'Saint Denis 11.07.2019'!E2,'Saint Denis 24.09.2019'!E2)</f>
        <v>36</v>
      </c>
      <c r="D3" s="12">
        <f>SUM('PMI 28.03.19'!F2,'Saint Denis 11.07.2019'!F2,'Saint Denis 24.09.2019'!F2)</f>
        <v>36</v>
      </c>
      <c r="E3" s="17">
        <f>SUM('PMI 28.03.19'!G3,'Saint Denis 11.07.2019'!G3,'Saint Denis 24.09.2019'!G3)</f>
        <v>30</v>
      </c>
      <c r="F3" s="6">
        <f>SUM('PMI 28.03.19'!H3,'Saint Denis 11.07.2019'!H3,'Saint Denis 24.09.2019'!H3)</f>
        <v>6</v>
      </c>
      <c r="G3" s="7">
        <f>SUM('31-05-2018  ST CLOUD'!I3+'24-09-2018 CRECHE POLITZER'!I3+'14-10-2018 CH SAINT DENIS'!I3+'15 et 18-10-2018 VSG'!J3+'PMI 28.03.19'!I3+'Séjours vacances 30.03.19'!I3+'Saint Denis 11.07.2019'!I3)</f>
        <v>0</v>
      </c>
      <c r="H3" s="3">
        <f>SUM('31-05-2018  ST CLOUD'!J3+'24-09-2018 CRECHE POLITZER'!J3+'14-10-2018 CH SAINT DENIS'!J3+'PMI 28.03.19'!J3+'Séjours vacances 30.03.19'!J3+'Saint Denis 11.07.2019'!J3)</f>
        <v>0</v>
      </c>
      <c r="I3" s="5">
        <f>SUM('PMI 28.03.19'!K3,'Saint Denis 11.07.2019'!K3,'Saint Denis 24.09.2019'!K3)</f>
        <v>11</v>
      </c>
      <c r="J3" s="6">
        <f>SUM('PMI 28.03.19'!L3,'Saint Denis 11.07.2019'!L3,'Saint Denis 24.09.2019'!L3)</f>
        <v>23</v>
      </c>
      <c r="K3" s="7">
        <f>SUM('Saint Denis 24.09.2019'!M3,'Saint Denis 24.09.2019'!M3)</f>
        <v>2</v>
      </c>
      <c r="L3" s="3">
        <v>0</v>
      </c>
      <c r="M3" s="5">
        <f>SUM('PMI 28.03.19'!O3,'Saint Denis 11.07.2019'!O3,'Saint Denis 24.09.2019'!O3)</f>
        <v>24</v>
      </c>
      <c r="N3" s="6">
        <f>SUM('PMI 28.03.19'!P3,'Saint Denis 11.07.2019'!P3,'Saint Denis 24.09.2019'!P3)</f>
        <v>12</v>
      </c>
      <c r="O3" s="7">
        <f>SUM('31-05-2018  ST CLOUD'!R3+'24-09-2018 CRECHE POLITZER'!Q3+'14-10-2018 CH SAINT DENIS'!Q3+'15 et 18-10-2018 VSG'!R3+'PMI 28.03.19'!Q3+'Séjours vacances 30.03.19'!Q3+'Saint Denis 11.07.2019'!Q3)</f>
        <v>0</v>
      </c>
      <c r="P3" s="3">
        <f>SUM('31-05-2018  ST CLOUD'!R3+'24-09-2018 CRECHE POLITZER'!R3+'14-10-2018 CH SAINT DENIS'!R3+'15 et 18-10-2018 VSG'!S3+'PMI 28.03.19'!R3+'Séjours vacances 30.03.19'!R3+'Saint Denis 11.07.2019'!R3)</f>
        <v>0</v>
      </c>
      <c r="Q3" s="5">
        <f>SUM('PMI 28.03.19'!S3,'Saint Denis 11.07.2019'!S3,'Saint Denis 24.09.2019'!S3)</f>
        <v>31</v>
      </c>
      <c r="R3" s="6">
        <f>SUM('PMI 28.03.19'!T3,'Saint Denis 11.07.2019'!T3,'Saint Denis 24.09.2019'!T3)</f>
        <v>5</v>
      </c>
      <c r="S3" s="7">
        <f>SUM('31-05-2018  ST CLOUD'!U3+'24-09-2018 CRECHE POLITZER'!U3+'14-10-2018 CH SAINT DENIS'!U3+'15 et 18-10-2018 VSG'!V3+'PMI 28.03.19'!U3+'Séjours vacances 30.03.19'!U3+'Saint Denis 11.07.2019'!U3)</f>
        <v>0</v>
      </c>
      <c r="T3" s="3">
        <f>SUM('31-05-2018  ST CLOUD'!V3+'24-09-2018 CRECHE POLITZER'!V3+'14-10-2018 CH SAINT DENIS'!V3+'15 et 18-10-2018 VSG'!W3+'PMI 28.03.19'!V3+'Séjours vacances 30.03.19'!V3+'Saint Denis 11.07.2019'!V3)</f>
        <v>0</v>
      </c>
      <c r="U3" s="5">
        <f>SUM('PMI 28.03.19'!W3,'Saint Denis 11.07.2019'!W3,'Saint Denis 24.09.2019'!W3)</f>
        <v>20</v>
      </c>
      <c r="V3" s="6">
        <f>SUM('PMI 28.03.19'!X3,'Saint Denis 11.07.2019'!X3,'Saint Denis 24.09.2019'!X3)</f>
        <v>15</v>
      </c>
      <c r="W3" s="7">
        <v>1</v>
      </c>
      <c r="X3" s="3">
        <f>SUM('31-05-2018  ST CLOUD'!Z3+'24-09-2018 CRECHE POLITZER'!Z3+'14-10-2018 CH SAINT DENIS'!Z3+'15 et 18-10-2018 VSG'!AA3+'PMI 28.03.19'!Z3+'Séjours vacances 30.03.19'!Z3+'Saint Denis 11.07.2019'!Z3)</f>
        <v>0</v>
      </c>
    </row>
    <row r="4" spans="1:24" ht="28.3" x14ac:dyDescent="0.75">
      <c r="C4" s="18">
        <f>D3/C3</f>
        <v>1</v>
      </c>
      <c r="D4" s="8" t="s">
        <v>20</v>
      </c>
      <c r="E4" s="78">
        <f>SUM(E3:H3)</f>
        <v>36</v>
      </c>
      <c r="F4" s="78"/>
      <c r="G4" s="78"/>
      <c r="H4" s="78"/>
      <c r="I4" s="78">
        <f>SUM(I3:L3)</f>
        <v>36</v>
      </c>
      <c r="J4" s="78"/>
      <c r="K4" s="78"/>
      <c r="L4" s="78"/>
      <c r="M4" s="79">
        <f>SUM(M3:P3)</f>
        <v>36</v>
      </c>
      <c r="N4" s="80"/>
      <c r="O4" s="80"/>
      <c r="P4" s="81"/>
      <c r="Q4" s="78">
        <f>SUM(Q3:T3)</f>
        <v>36</v>
      </c>
      <c r="R4" s="78"/>
      <c r="S4" s="78"/>
      <c r="T4" s="78"/>
      <c r="U4" s="78">
        <f>SUM(U3:X3)</f>
        <v>36</v>
      </c>
      <c r="V4" s="78"/>
      <c r="W4" s="78"/>
      <c r="X4" s="78"/>
    </row>
    <row r="5" spans="1:24" ht="28.3" x14ac:dyDescent="0.75">
      <c r="C5" s="11"/>
      <c r="D5" s="72" t="s">
        <v>19</v>
      </c>
      <c r="E5" s="33">
        <v>0.83333333333333337</v>
      </c>
      <c r="F5" s="33">
        <v>0.16666666666666666</v>
      </c>
      <c r="G5" s="10">
        <f>SUM(G3:G3)/D3</f>
        <v>0</v>
      </c>
      <c r="H5" s="10">
        <f>SUM(H3:H3)/D3</f>
        <v>0</v>
      </c>
      <c r="I5" s="33">
        <v>0.30555555555555558</v>
      </c>
      <c r="J5" s="33">
        <v>0.63888888888888884</v>
      </c>
      <c r="K5" s="33">
        <v>5.5555555555555552E-2</v>
      </c>
      <c r="L5" s="10">
        <f>L3/D3</f>
        <v>0</v>
      </c>
      <c r="M5" s="33">
        <v>0.66666666666666663</v>
      </c>
      <c r="N5" s="33">
        <v>0.33333333333333331</v>
      </c>
      <c r="O5" s="10">
        <f>SUM(O3:O3)/D3</f>
        <v>0</v>
      </c>
      <c r="P5" s="10">
        <f>SUM(P3:P3)/D3</f>
        <v>0</v>
      </c>
      <c r="Q5" s="33">
        <v>0.86111111111111116</v>
      </c>
      <c r="R5" s="33">
        <v>0.1388888888888889</v>
      </c>
      <c r="S5" s="10">
        <f>SUM(S3:S3)/D3</f>
        <v>0</v>
      </c>
      <c r="T5" s="10">
        <f>SUM(T3:T3)/D3</f>
        <v>0</v>
      </c>
      <c r="U5" s="33">
        <v>0.55555555555555558</v>
      </c>
      <c r="V5" s="33">
        <v>0.41666666666666669</v>
      </c>
      <c r="W5" s="33">
        <v>2.7777777777777776E-2</v>
      </c>
      <c r="X5" s="10">
        <f>SUM(X3:X3)/D3</f>
        <v>0</v>
      </c>
    </row>
    <row r="6" spans="1:24" ht="28.3" x14ac:dyDescent="0.75">
      <c r="D6" s="8" t="s">
        <v>21</v>
      </c>
      <c r="E6" s="77" t="s">
        <v>51</v>
      </c>
      <c r="F6" s="77"/>
      <c r="G6" s="77"/>
      <c r="H6" s="77"/>
      <c r="I6" s="77" t="s">
        <v>154</v>
      </c>
      <c r="J6" s="77"/>
      <c r="K6" s="77"/>
      <c r="L6" s="77"/>
      <c r="M6" s="77" t="s">
        <v>50</v>
      </c>
      <c r="N6" s="77"/>
      <c r="O6" s="77"/>
      <c r="P6" s="77"/>
      <c r="Q6" s="77" t="s">
        <v>52</v>
      </c>
      <c r="R6" s="77"/>
      <c r="S6" s="77"/>
      <c r="T6" s="77"/>
      <c r="U6" s="77" t="s">
        <v>53</v>
      </c>
      <c r="V6" s="77"/>
      <c r="W6" s="77"/>
      <c r="X6" s="77"/>
    </row>
    <row r="9" spans="1:24" x14ac:dyDescent="0.4">
      <c r="J9" s="51"/>
      <c r="K9" s="82" t="s">
        <v>43</v>
      </c>
      <c r="L9" s="82" t="s">
        <v>44</v>
      </c>
      <c r="M9" s="82" t="s">
        <v>18</v>
      </c>
      <c r="N9" s="82" t="s">
        <v>45</v>
      </c>
      <c r="O9" s="82" t="s">
        <v>46</v>
      </c>
    </row>
    <row r="10" spans="1:24" x14ac:dyDescent="0.4">
      <c r="A10" s="28"/>
      <c r="J10" s="51"/>
      <c r="K10" s="82"/>
      <c r="L10" s="82"/>
      <c r="M10" s="82"/>
      <c r="N10" s="82"/>
      <c r="O10" s="82"/>
    </row>
    <row r="11" spans="1:24" x14ac:dyDescent="0.4">
      <c r="J11" s="3" t="s">
        <v>42</v>
      </c>
      <c r="K11" s="50">
        <f>E5</f>
        <v>0.83333333333333337</v>
      </c>
      <c r="L11" s="50">
        <f>I5</f>
        <v>0.30555555555555558</v>
      </c>
      <c r="M11" s="50">
        <f>M5</f>
        <v>0.66666666666666663</v>
      </c>
      <c r="N11" s="50">
        <f>Q5</f>
        <v>0.86111111111111116</v>
      </c>
      <c r="O11" s="50">
        <f>U5</f>
        <v>0.55555555555555558</v>
      </c>
    </row>
    <row r="12" spans="1:24" x14ac:dyDescent="0.4">
      <c r="J12" s="3" t="s">
        <v>77</v>
      </c>
      <c r="K12" s="50">
        <f>F5</f>
        <v>0.16666666666666666</v>
      </c>
      <c r="L12" s="50">
        <f>J5</f>
        <v>0.63888888888888884</v>
      </c>
      <c r="M12" s="50">
        <f>N5</f>
        <v>0.33333333333333331</v>
      </c>
      <c r="N12" s="50">
        <f>R5</f>
        <v>0.1388888888888889</v>
      </c>
      <c r="O12" s="50">
        <f>V5</f>
        <v>0.41666666666666669</v>
      </c>
    </row>
    <row r="13" spans="1:24" x14ac:dyDescent="0.4">
      <c r="J13" s="3" t="s">
        <v>114</v>
      </c>
      <c r="K13" s="50">
        <f>G5</f>
        <v>0</v>
      </c>
      <c r="L13" s="50">
        <f>K5</f>
        <v>5.5555555555555552E-2</v>
      </c>
      <c r="M13" s="50">
        <f>O5</f>
        <v>0</v>
      </c>
      <c r="N13" s="50">
        <f>S5</f>
        <v>0</v>
      </c>
      <c r="O13" s="50">
        <f>W5</f>
        <v>2.7777777777777776E-2</v>
      </c>
    </row>
    <row r="14" spans="1:24" x14ac:dyDescent="0.4">
      <c r="J14" s="3" t="s">
        <v>115</v>
      </c>
      <c r="K14" s="50">
        <f>H5</f>
        <v>0</v>
      </c>
      <c r="L14" s="50">
        <f>L5</f>
        <v>0</v>
      </c>
      <c r="M14" s="50">
        <f>P5</f>
        <v>0</v>
      </c>
      <c r="N14" s="50">
        <f>T5</f>
        <v>0</v>
      </c>
      <c r="O14" s="50">
        <f>X5</f>
        <v>0</v>
      </c>
    </row>
    <row r="28" spans="4:5" ht="19.95" customHeight="1" x14ac:dyDescent="0.4"/>
    <row r="32" spans="4:5" x14ac:dyDescent="0.4">
      <c r="D32" s="74"/>
      <c r="E32" s="73"/>
    </row>
    <row r="33" spans="4:8" x14ac:dyDescent="0.4">
      <c r="D33" s="74"/>
      <c r="E33" s="73"/>
    </row>
    <row r="34" spans="4:8" x14ac:dyDescent="0.4">
      <c r="D34" s="74"/>
      <c r="E34" s="73"/>
    </row>
    <row r="35" spans="4:8" x14ac:dyDescent="0.4">
      <c r="D35" s="74"/>
      <c r="E35" s="73"/>
    </row>
    <row r="36" spans="4:8" x14ac:dyDescent="0.4">
      <c r="D36" s="74"/>
      <c r="E36" s="73"/>
    </row>
    <row r="43" spans="4:8" x14ac:dyDescent="0.4">
      <c r="G43" s="4" t="s">
        <v>156</v>
      </c>
      <c r="H43" s="4" t="s">
        <v>155</v>
      </c>
    </row>
    <row r="44" spans="4:8" x14ac:dyDescent="0.4">
      <c r="G44" s="4">
        <v>36</v>
      </c>
      <c r="H44" s="4">
        <v>36</v>
      </c>
    </row>
  </sheetData>
  <mergeCells count="20">
    <mergeCell ref="E6:H6"/>
    <mergeCell ref="I6:L6"/>
    <mergeCell ref="M6:P6"/>
    <mergeCell ref="Q6:T6"/>
    <mergeCell ref="U6:X6"/>
    <mergeCell ref="K9:K10"/>
    <mergeCell ref="L9:L10"/>
    <mergeCell ref="M9:M10"/>
    <mergeCell ref="N9:N10"/>
    <mergeCell ref="O9:O10"/>
    <mergeCell ref="E1:H1"/>
    <mergeCell ref="I1:L1"/>
    <mergeCell ref="M1:P1"/>
    <mergeCell ref="Q1:T1"/>
    <mergeCell ref="U1:X1"/>
    <mergeCell ref="E4:H4"/>
    <mergeCell ref="I4:L4"/>
    <mergeCell ref="M4:P4"/>
    <mergeCell ref="Q4:T4"/>
    <mergeCell ref="U4:X4"/>
  </mergeCells>
  <conditionalFormatting sqref="E4:M4 Q4:X4">
    <cfRule type="cellIs" dxfId="27" priority="3" operator="lessThan">
      <formula>#REF!</formula>
    </cfRule>
  </conditionalFormatting>
  <conditionalFormatting sqref="D3">
    <cfRule type="cellIs" dxfId="26" priority="2" operator="greaterThan">
      <formula>$C$3</formula>
    </cfRule>
  </conditionalFormatting>
  <conditionalFormatting sqref="C5">
    <cfRule type="cellIs" dxfId="25" priority="1" operator="greaterThan">
      <formula>$A$10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G16" sqref="G16:J16"/>
    </sheetView>
  </sheetViews>
  <sheetFormatPr baseColWidth="10" defaultRowHeight="14.6" x14ac:dyDescent="0.4"/>
  <cols>
    <col min="2" max="2" width="17.3046875" customWidth="1"/>
    <col min="3" max="3" width="17.4609375" customWidth="1"/>
    <col min="4" max="4" width="37.84375" customWidth="1"/>
    <col min="5" max="5" width="18.53515625" customWidth="1"/>
    <col min="6" max="6" width="19" customWidth="1"/>
    <col min="7" max="7" width="13.69140625" style="4" customWidth="1"/>
    <col min="8" max="8" width="9.07421875" style="4" customWidth="1"/>
    <col min="9" max="9" width="13.3046875" style="4" customWidth="1"/>
    <col min="10" max="10" width="11.53515625" style="4"/>
    <col min="11" max="11" width="16.53515625" style="4" customWidth="1"/>
    <col min="12" max="12" width="11.53515625" style="4"/>
    <col min="13" max="13" width="14.53515625" style="4" customWidth="1"/>
    <col min="14" max="14" width="11.53515625" style="4"/>
    <col min="15" max="15" width="17.07421875" style="4" customWidth="1"/>
    <col min="16" max="16" width="15" style="4" customWidth="1"/>
    <col min="17" max="17" width="14.53515625" style="4" customWidth="1"/>
    <col min="18" max="18" width="11.53515625" style="4"/>
    <col min="19" max="19" width="17.3046875" style="4" customWidth="1"/>
    <col min="20" max="20" width="11.53515625" style="4"/>
    <col min="21" max="21" width="17.53515625" style="4" customWidth="1"/>
    <col min="22" max="22" width="11.53515625" style="4"/>
    <col min="23" max="23" width="14.84375" style="4" customWidth="1"/>
    <col min="24" max="24" width="11.53515625" style="4"/>
    <col min="25" max="25" width="16.53515625" style="4" customWidth="1"/>
    <col min="26" max="26" width="11.53515625" style="4"/>
  </cols>
  <sheetData>
    <row r="1" spans="1:2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3" t="s">
        <v>6</v>
      </c>
      <c r="H1" s="83"/>
      <c r="I1" s="83"/>
      <c r="J1" s="83"/>
      <c r="K1" s="83" t="s">
        <v>7</v>
      </c>
      <c r="L1" s="83"/>
      <c r="M1" s="83"/>
      <c r="N1" s="83"/>
      <c r="O1" s="83" t="s">
        <v>8</v>
      </c>
      <c r="P1" s="83"/>
      <c r="Q1" s="83"/>
      <c r="R1" s="83"/>
      <c r="S1" s="83" t="s">
        <v>24</v>
      </c>
      <c r="T1" s="83"/>
      <c r="U1" s="83"/>
      <c r="V1" s="83"/>
      <c r="W1" s="83" t="s">
        <v>9</v>
      </c>
      <c r="X1" s="83"/>
      <c r="Y1" s="83"/>
      <c r="Z1" s="83"/>
    </row>
    <row r="2" spans="1:26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</row>
    <row r="3" spans="1:26" s="4" customFormat="1" x14ac:dyDescent="0.4">
      <c r="A3" s="24">
        <v>43251</v>
      </c>
      <c r="B3" s="3" t="s">
        <v>26</v>
      </c>
      <c r="C3" s="3" t="s">
        <v>27</v>
      </c>
      <c r="D3" s="3" t="s">
        <v>14</v>
      </c>
      <c r="E3" s="3">
        <v>15</v>
      </c>
      <c r="F3" s="3">
        <v>12</v>
      </c>
      <c r="G3" s="3">
        <f>SUM(G4:G15)</f>
        <v>10</v>
      </c>
      <c r="H3" s="3">
        <f t="shared" ref="H3:Z3" si="0">SUM(H4:H15)</f>
        <v>2</v>
      </c>
      <c r="I3" s="3">
        <f t="shared" si="0"/>
        <v>0</v>
      </c>
      <c r="J3" s="3">
        <f t="shared" si="0"/>
        <v>0</v>
      </c>
      <c r="K3" s="3">
        <f t="shared" si="0"/>
        <v>7</v>
      </c>
      <c r="L3" s="3">
        <f t="shared" si="0"/>
        <v>5</v>
      </c>
      <c r="M3" s="3">
        <f t="shared" si="0"/>
        <v>0</v>
      </c>
      <c r="N3" s="3">
        <f t="shared" si="0"/>
        <v>0</v>
      </c>
      <c r="O3" s="3">
        <f t="shared" si="0"/>
        <v>8</v>
      </c>
      <c r="P3" s="3">
        <f t="shared" si="0"/>
        <v>4</v>
      </c>
      <c r="Q3" s="3">
        <f t="shared" si="0"/>
        <v>0</v>
      </c>
      <c r="R3" s="3">
        <f t="shared" si="0"/>
        <v>0</v>
      </c>
      <c r="S3" s="3">
        <f t="shared" si="0"/>
        <v>10</v>
      </c>
      <c r="T3" s="3">
        <f t="shared" si="0"/>
        <v>2</v>
      </c>
      <c r="U3" s="3">
        <f t="shared" si="0"/>
        <v>0</v>
      </c>
      <c r="V3" s="3">
        <f t="shared" si="0"/>
        <v>0</v>
      </c>
      <c r="W3" s="3">
        <f t="shared" si="0"/>
        <v>8</v>
      </c>
      <c r="X3" s="3">
        <f t="shared" si="0"/>
        <v>4</v>
      </c>
      <c r="Y3" s="3">
        <f t="shared" si="0"/>
        <v>0</v>
      </c>
      <c r="Z3" s="3">
        <f t="shared" si="0"/>
        <v>0</v>
      </c>
    </row>
    <row r="4" spans="1:26" x14ac:dyDescent="0.4">
      <c r="F4">
        <v>1</v>
      </c>
      <c r="G4" s="5">
        <v>1</v>
      </c>
      <c r="H4" s="6"/>
      <c r="I4" s="7"/>
      <c r="J4" s="3"/>
      <c r="K4" s="5">
        <v>1</v>
      </c>
      <c r="L4" s="6"/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>
        <v>1</v>
      </c>
      <c r="X4" s="6"/>
      <c r="Y4" s="7"/>
      <c r="Z4" s="3"/>
    </row>
    <row r="5" spans="1:26" x14ac:dyDescent="0.4">
      <c r="F5">
        <v>2</v>
      </c>
      <c r="G5" s="5">
        <v>1</v>
      </c>
      <c r="H5" s="6"/>
      <c r="I5" s="7"/>
      <c r="J5" s="3"/>
      <c r="K5" s="5">
        <v>1</v>
      </c>
      <c r="L5" s="6"/>
      <c r="M5" s="7"/>
      <c r="N5" s="3"/>
      <c r="O5" s="5"/>
      <c r="P5" s="6">
        <v>1</v>
      </c>
      <c r="Q5" s="7"/>
      <c r="R5" s="3"/>
      <c r="S5" s="5">
        <v>1</v>
      </c>
      <c r="T5" s="6"/>
      <c r="U5" s="7"/>
      <c r="V5" s="3"/>
      <c r="W5" s="5"/>
      <c r="X5" s="6">
        <v>1</v>
      </c>
      <c r="Y5" s="7"/>
      <c r="Z5" s="3"/>
    </row>
    <row r="6" spans="1:26" x14ac:dyDescent="0.4">
      <c r="F6">
        <v>3</v>
      </c>
      <c r="G6" s="5">
        <v>1</v>
      </c>
      <c r="H6" s="6"/>
      <c r="I6" s="7"/>
      <c r="J6" s="3"/>
      <c r="K6" s="5"/>
      <c r="L6" s="6">
        <v>1</v>
      </c>
      <c r="M6" s="7"/>
      <c r="N6" s="3"/>
      <c r="O6" s="5">
        <v>1</v>
      </c>
      <c r="P6" s="6"/>
      <c r="Q6" s="7"/>
      <c r="R6" s="3"/>
      <c r="S6" s="5">
        <v>1</v>
      </c>
      <c r="T6" s="6"/>
      <c r="U6" s="7"/>
      <c r="V6" s="3"/>
      <c r="W6" s="5">
        <v>1</v>
      </c>
      <c r="X6" s="6"/>
      <c r="Y6" s="7"/>
      <c r="Z6" s="3"/>
    </row>
    <row r="7" spans="1:26" x14ac:dyDescent="0.4">
      <c r="F7">
        <v>4</v>
      </c>
      <c r="G7" s="5"/>
      <c r="H7" s="6">
        <v>1</v>
      </c>
      <c r="I7" s="7"/>
      <c r="J7" s="3"/>
      <c r="K7" s="5"/>
      <c r="L7" s="6">
        <v>1</v>
      </c>
      <c r="M7" s="7"/>
      <c r="N7" s="3"/>
      <c r="O7" s="5">
        <v>1</v>
      </c>
      <c r="P7" s="6"/>
      <c r="Q7" s="7"/>
      <c r="R7" s="3"/>
      <c r="S7" s="5"/>
      <c r="T7" s="6">
        <v>1</v>
      </c>
      <c r="U7" s="7"/>
      <c r="V7" s="3"/>
      <c r="W7" s="5">
        <v>1</v>
      </c>
      <c r="X7" s="6"/>
      <c r="Y7" s="7"/>
      <c r="Z7" s="3"/>
    </row>
    <row r="8" spans="1:26" x14ac:dyDescent="0.4">
      <c r="F8">
        <v>5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>
        <v>1</v>
      </c>
      <c r="P8" s="6"/>
      <c r="Q8" s="7"/>
      <c r="R8" s="3"/>
      <c r="S8" s="5">
        <v>1</v>
      </c>
      <c r="T8" s="6"/>
      <c r="U8" s="7"/>
      <c r="V8" s="3"/>
      <c r="W8" s="5">
        <v>1</v>
      </c>
      <c r="X8" s="6"/>
      <c r="Y8" s="7"/>
      <c r="Z8" s="3"/>
    </row>
    <row r="9" spans="1:26" x14ac:dyDescent="0.4">
      <c r="F9">
        <v>6</v>
      </c>
      <c r="G9" s="5">
        <v>1</v>
      </c>
      <c r="H9" s="6"/>
      <c r="I9" s="7"/>
      <c r="J9" s="3"/>
      <c r="K9" s="5">
        <v>1</v>
      </c>
      <c r="L9" s="6"/>
      <c r="M9" s="7"/>
      <c r="N9" s="3"/>
      <c r="O9" s="5">
        <v>1</v>
      </c>
      <c r="P9" s="6"/>
      <c r="Q9" s="7"/>
      <c r="R9" s="3"/>
      <c r="S9" s="5">
        <v>1</v>
      </c>
      <c r="T9" s="6"/>
      <c r="U9" s="7"/>
      <c r="V9" s="3"/>
      <c r="W9" s="5">
        <v>1</v>
      </c>
      <c r="X9" s="6"/>
      <c r="Y9" s="7"/>
      <c r="Z9" s="3"/>
    </row>
    <row r="10" spans="1:26" x14ac:dyDescent="0.4">
      <c r="F10">
        <v>7</v>
      </c>
      <c r="G10" s="5">
        <v>1</v>
      </c>
      <c r="H10" s="6"/>
      <c r="I10" s="7"/>
      <c r="J10" s="3"/>
      <c r="K10" s="5"/>
      <c r="L10" s="6">
        <v>1</v>
      </c>
      <c r="M10" s="7"/>
      <c r="N10" s="3"/>
      <c r="O10" s="5">
        <v>1</v>
      </c>
      <c r="P10" s="6"/>
      <c r="Q10" s="7"/>
      <c r="R10" s="3"/>
      <c r="S10" s="5">
        <v>1</v>
      </c>
      <c r="T10" s="6"/>
      <c r="U10" s="7"/>
      <c r="V10" s="3"/>
      <c r="W10" s="5">
        <v>1</v>
      </c>
      <c r="X10" s="6"/>
      <c r="Y10" s="7"/>
      <c r="Z10" s="3"/>
    </row>
    <row r="11" spans="1:26" x14ac:dyDescent="0.4">
      <c r="F11">
        <v>8</v>
      </c>
      <c r="G11" s="5">
        <v>1</v>
      </c>
      <c r="H11" s="6"/>
      <c r="I11" s="7"/>
      <c r="J11" s="3"/>
      <c r="K11" s="5">
        <v>1</v>
      </c>
      <c r="L11" s="6"/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>
        <v>1</v>
      </c>
      <c r="X11" s="6"/>
      <c r="Y11" s="7"/>
      <c r="Z11" s="3"/>
    </row>
    <row r="12" spans="1:26" x14ac:dyDescent="0.4">
      <c r="F12">
        <v>9</v>
      </c>
      <c r="G12" s="5">
        <v>1</v>
      </c>
      <c r="H12" s="6"/>
      <c r="I12" s="7"/>
      <c r="J12" s="3"/>
      <c r="K12" s="5">
        <v>1</v>
      </c>
      <c r="L12" s="6"/>
      <c r="M12" s="7"/>
      <c r="N12" s="3"/>
      <c r="O12" s="5">
        <v>1</v>
      </c>
      <c r="P12" s="6"/>
      <c r="Q12" s="7"/>
      <c r="R12" s="3"/>
      <c r="S12" s="5">
        <v>1</v>
      </c>
      <c r="T12" s="6"/>
      <c r="U12" s="7"/>
      <c r="V12" s="3"/>
      <c r="W12" s="5"/>
      <c r="X12" s="6">
        <v>1</v>
      </c>
      <c r="Y12" s="7"/>
      <c r="Z12" s="3"/>
    </row>
    <row r="13" spans="1:26" x14ac:dyDescent="0.4">
      <c r="F13">
        <v>10</v>
      </c>
      <c r="G13" s="5"/>
      <c r="H13" s="6">
        <v>1</v>
      </c>
      <c r="I13" s="7"/>
      <c r="J13" s="3"/>
      <c r="K13" s="5"/>
      <c r="L13" s="6">
        <v>1</v>
      </c>
      <c r="M13" s="7"/>
      <c r="N13" s="3"/>
      <c r="O13" s="5"/>
      <c r="P13" s="6">
        <v>1</v>
      </c>
      <c r="Q13" s="7"/>
      <c r="R13" s="3"/>
      <c r="S13" s="5"/>
      <c r="T13" s="6">
        <v>1</v>
      </c>
      <c r="U13" s="7"/>
      <c r="V13" s="3"/>
      <c r="W13" s="5"/>
      <c r="X13" s="6">
        <v>1</v>
      </c>
      <c r="Y13" s="7"/>
      <c r="Z13" s="3"/>
    </row>
    <row r="14" spans="1:26" x14ac:dyDescent="0.4">
      <c r="F14">
        <v>11</v>
      </c>
      <c r="G14" s="5">
        <v>1</v>
      </c>
      <c r="H14" s="6"/>
      <c r="I14" s="7"/>
      <c r="J14" s="3"/>
      <c r="K14" s="5">
        <v>1</v>
      </c>
      <c r="L14" s="6"/>
      <c r="M14" s="7"/>
      <c r="N14" s="3"/>
      <c r="O14" s="5"/>
      <c r="P14" s="6">
        <v>1</v>
      </c>
      <c r="Q14" s="7"/>
      <c r="R14" s="3"/>
      <c r="S14" s="5">
        <v>1</v>
      </c>
      <c r="T14" s="6"/>
      <c r="U14" s="7"/>
      <c r="V14" s="3"/>
      <c r="W14" s="5">
        <v>1</v>
      </c>
      <c r="X14" s="6"/>
      <c r="Y14" s="7"/>
      <c r="Z14" s="3"/>
    </row>
    <row r="15" spans="1:26" x14ac:dyDescent="0.4">
      <c r="F15">
        <v>12</v>
      </c>
      <c r="G15" s="5">
        <v>1</v>
      </c>
      <c r="H15" s="6"/>
      <c r="I15" s="7"/>
      <c r="J15" s="3"/>
      <c r="K15" s="5"/>
      <c r="L15" s="6">
        <v>1</v>
      </c>
      <c r="M15" s="7"/>
      <c r="N15" s="3"/>
      <c r="O15" s="5"/>
      <c r="P15" s="6">
        <v>1</v>
      </c>
      <c r="Q15" s="7"/>
      <c r="R15" s="3"/>
      <c r="S15" s="5">
        <v>1</v>
      </c>
      <c r="T15" s="6"/>
      <c r="U15" s="7"/>
      <c r="V15" s="3"/>
      <c r="W15" s="5"/>
      <c r="X15" s="6">
        <v>1</v>
      </c>
      <c r="Y15" s="7"/>
      <c r="Z15" s="3"/>
    </row>
    <row r="16" spans="1:26" ht="28.3" x14ac:dyDescent="0.75">
      <c r="F16" s="8" t="s">
        <v>20</v>
      </c>
      <c r="G16" s="78">
        <f>SUM(G4:J15)</f>
        <v>12</v>
      </c>
      <c r="H16" s="78"/>
      <c r="I16" s="78"/>
      <c r="J16" s="78"/>
      <c r="K16" s="78">
        <f>SUM(K3+L3+M3+N3)</f>
        <v>12</v>
      </c>
      <c r="L16" s="78"/>
      <c r="M16" s="78"/>
      <c r="N16" s="78"/>
      <c r="O16" s="79">
        <f>SUM(O3:R3)</f>
        <v>12</v>
      </c>
      <c r="P16" s="80"/>
      <c r="Q16" s="80"/>
      <c r="R16" s="81"/>
      <c r="S16" s="78">
        <f>SUM(S3:V3)</f>
        <v>12</v>
      </c>
      <c r="T16" s="78"/>
      <c r="U16" s="78"/>
      <c r="V16" s="78"/>
      <c r="W16" s="78">
        <f>SUM(W3:Z3)</f>
        <v>12</v>
      </c>
      <c r="X16" s="78"/>
      <c r="Y16" s="78"/>
      <c r="Z16" s="78"/>
    </row>
    <row r="17" spans="5:26" s="11" customFormat="1" ht="28.3" x14ac:dyDescent="0.75">
      <c r="F17" s="9" t="s">
        <v>19</v>
      </c>
      <c r="G17" s="10">
        <f>G3/F3</f>
        <v>0.83333333333333337</v>
      </c>
      <c r="H17" s="10">
        <f>H3/F3</f>
        <v>0.16666666666666666</v>
      </c>
      <c r="I17" s="10">
        <v>0</v>
      </c>
      <c r="J17" s="10">
        <v>0</v>
      </c>
      <c r="K17" s="10">
        <f>K3/F3</f>
        <v>0.58333333333333337</v>
      </c>
      <c r="L17" s="10">
        <f>L3/F3</f>
        <v>0.41666666666666669</v>
      </c>
      <c r="M17" s="10">
        <f>SUM(M4:M15)/F3</f>
        <v>0</v>
      </c>
      <c r="N17" s="10">
        <f>SUM(N4:N15)/F3</f>
        <v>0</v>
      </c>
      <c r="O17" s="10">
        <f>O3/12</f>
        <v>0.66666666666666663</v>
      </c>
      <c r="P17" s="10">
        <f>4/12</f>
        <v>0.33333333333333331</v>
      </c>
      <c r="Q17" s="10">
        <f>SUM(Q3:Q15)/F3</f>
        <v>0</v>
      </c>
      <c r="R17" s="10">
        <f>SUM(R3:R15)/F3</f>
        <v>0</v>
      </c>
      <c r="S17" s="10">
        <f>10/12</f>
        <v>0.83333333333333337</v>
      </c>
      <c r="T17" s="10">
        <f>2/12</f>
        <v>0.16666666666666666</v>
      </c>
      <c r="U17" s="10">
        <f>SUM(U3:U15)/F3</f>
        <v>0</v>
      </c>
      <c r="V17" s="10">
        <f>SUM(V3:V15)/F3</f>
        <v>0</v>
      </c>
      <c r="W17" s="10">
        <f>8/12</f>
        <v>0.66666666666666663</v>
      </c>
      <c r="X17" s="10">
        <f>4/12</f>
        <v>0.33333333333333331</v>
      </c>
      <c r="Y17" s="10">
        <f>SUM(Y3:Y15)/F3</f>
        <v>0</v>
      </c>
      <c r="Z17" s="10">
        <f>SUM(Z3:Z15)/F3</f>
        <v>0</v>
      </c>
    </row>
    <row r="18" spans="5:26" ht="28.3" x14ac:dyDescent="0.75">
      <c r="F18" s="8" t="s">
        <v>21</v>
      </c>
      <c r="G18" s="77" t="s">
        <v>36</v>
      </c>
      <c r="H18" s="77"/>
      <c r="I18" s="77"/>
      <c r="J18" s="77"/>
      <c r="K18" s="77" t="s">
        <v>28</v>
      </c>
      <c r="L18" s="77"/>
      <c r="M18" s="77"/>
      <c r="N18" s="77"/>
      <c r="O18" s="77" t="s">
        <v>29</v>
      </c>
      <c r="P18" s="77"/>
      <c r="Q18" s="77"/>
      <c r="R18" s="77"/>
      <c r="S18" s="77" t="s">
        <v>30</v>
      </c>
      <c r="T18" s="77"/>
      <c r="U18" s="77"/>
      <c r="V18" s="77"/>
      <c r="W18" s="77" t="s">
        <v>32</v>
      </c>
      <c r="X18" s="77"/>
      <c r="Y18" s="77"/>
      <c r="Z18" s="77"/>
    </row>
    <row r="21" spans="5:26" x14ac:dyDescent="0.4">
      <c r="G21" s="15">
        <f>SUM(G4:G15)</f>
        <v>10</v>
      </c>
      <c r="H21" s="15">
        <f t="shared" ref="H21:Z21" si="1">SUM(H4:H15)</f>
        <v>2</v>
      </c>
      <c r="I21" s="15">
        <f t="shared" si="1"/>
        <v>0</v>
      </c>
      <c r="J21" s="15">
        <f t="shared" si="1"/>
        <v>0</v>
      </c>
      <c r="K21" s="15">
        <f t="shared" si="1"/>
        <v>7</v>
      </c>
      <c r="L21" s="15">
        <f t="shared" si="1"/>
        <v>5</v>
      </c>
      <c r="M21" s="15">
        <f t="shared" si="1"/>
        <v>0</v>
      </c>
      <c r="N21" s="15">
        <f t="shared" si="1"/>
        <v>0</v>
      </c>
      <c r="O21" s="15">
        <f t="shared" si="1"/>
        <v>8</v>
      </c>
      <c r="P21" s="15">
        <f t="shared" si="1"/>
        <v>4</v>
      </c>
      <c r="Q21" s="15">
        <f t="shared" si="1"/>
        <v>0</v>
      </c>
      <c r="R21" s="15">
        <f t="shared" si="1"/>
        <v>0</v>
      </c>
      <c r="S21" s="15">
        <f t="shared" si="1"/>
        <v>10</v>
      </c>
      <c r="T21" s="15">
        <f t="shared" si="1"/>
        <v>2</v>
      </c>
      <c r="U21" s="15">
        <f t="shared" si="1"/>
        <v>0</v>
      </c>
      <c r="V21" s="15">
        <f t="shared" si="1"/>
        <v>0</v>
      </c>
      <c r="W21" s="15">
        <f t="shared" si="1"/>
        <v>8</v>
      </c>
      <c r="X21" s="15">
        <f t="shared" si="1"/>
        <v>4</v>
      </c>
      <c r="Y21" s="15">
        <f t="shared" si="1"/>
        <v>0</v>
      </c>
      <c r="Z21" s="15">
        <f t="shared" si="1"/>
        <v>0</v>
      </c>
    </row>
    <row r="22" spans="5:26" x14ac:dyDescent="0.4">
      <c r="E22" s="28">
        <v>1</v>
      </c>
    </row>
    <row r="26" spans="5:26" x14ac:dyDescent="0.4">
      <c r="G26" s="27"/>
    </row>
  </sheetData>
  <mergeCells count="15">
    <mergeCell ref="G18:J18"/>
    <mergeCell ref="K18:N18"/>
    <mergeCell ref="O18:R18"/>
    <mergeCell ref="S18:V18"/>
    <mergeCell ref="W18:Z18"/>
    <mergeCell ref="G1:J1"/>
    <mergeCell ref="K1:N1"/>
    <mergeCell ref="O1:R1"/>
    <mergeCell ref="S1:V1"/>
    <mergeCell ref="W1:Z1"/>
    <mergeCell ref="G16:J16"/>
    <mergeCell ref="K16:N16"/>
    <mergeCell ref="O16:R16"/>
    <mergeCell ref="S16:V16"/>
    <mergeCell ref="W16:Z16"/>
  </mergeCells>
  <conditionalFormatting sqref="G16:O16 S16:Z16">
    <cfRule type="cellIs" dxfId="24" priority="2" operator="lessThan">
      <formula>$F$3</formula>
    </cfRule>
  </conditionalFormatting>
  <conditionalFormatting sqref="A17:XFD17">
    <cfRule type="cellIs" dxfId="23" priority="1" operator="greaterThan">
      <formula>$E$22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22" workbookViewId="0">
      <selection activeCell="E19" sqref="E19"/>
    </sheetView>
  </sheetViews>
  <sheetFormatPr baseColWidth="10" defaultRowHeight="14.6" x14ac:dyDescent="0.4"/>
  <cols>
    <col min="2" max="2" width="17.3046875" customWidth="1"/>
    <col min="3" max="3" width="17.4609375" customWidth="1"/>
    <col min="4" max="4" width="37.84375" customWidth="1"/>
    <col min="5" max="5" width="18.53515625" customWidth="1"/>
    <col min="6" max="6" width="19" customWidth="1"/>
    <col min="7" max="7" width="13.69140625" style="4" customWidth="1"/>
    <col min="8" max="8" width="9.07421875" style="4" customWidth="1"/>
    <col min="9" max="9" width="13.3046875" style="4" customWidth="1"/>
    <col min="10" max="10" width="11.53515625" style="4"/>
    <col min="11" max="11" width="16.53515625" style="4" customWidth="1"/>
    <col min="12" max="12" width="11.53515625" style="4"/>
    <col min="13" max="13" width="14.53515625" style="4" customWidth="1"/>
    <col min="14" max="14" width="11.53515625" style="4"/>
    <col min="15" max="15" width="17.07421875" style="4" customWidth="1"/>
    <col min="16" max="16" width="15" style="4" customWidth="1"/>
    <col min="17" max="17" width="14.53515625" style="4" customWidth="1"/>
    <col min="18" max="18" width="11.53515625" style="4"/>
    <col min="19" max="19" width="17.3046875" style="4" customWidth="1"/>
    <col min="20" max="20" width="11.53515625" style="4"/>
    <col min="21" max="21" width="17.53515625" style="4" customWidth="1"/>
    <col min="22" max="22" width="11.53515625" style="4"/>
    <col min="23" max="23" width="14.84375" style="4" customWidth="1"/>
    <col min="24" max="24" width="11.53515625" style="4"/>
    <col min="25" max="25" width="16.53515625" style="4" customWidth="1"/>
    <col min="26" max="26" width="11.53515625" style="4"/>
  </cols>
  <sheetData>
    <row r="1" spans="1:26" s="13" customFormat="1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6</v>
      </c>
      <c r="H1" s="76"/>
      <c r="I1" s="76"/>
      <c r="J1" s="76"/>
      <c r="K1" s="76" t="s">
        <v>7</v>
      </c>
      <c r="L1" s="76"/>
      <c r="M1" s="76"/>
      <c r="N1" s="76"/>
      <c r="O1" s="76" t="s">
        <v>8</v>
      </c>
      <c r="P1" s="76"/>
      <c r="Q1" s="76"/>
      <c r="R1" s="76"/>
      <c r="S1" s="76" t="s">
        <v>24</v>
      </c>
      <c r="T1" s="76"/>
      <c r="U1" s="76"/>
      <c r="V1" s="76"/>
      <c r="W1" s="76" t="s">
        <v>9</v>
      </c>
      <c r="X1" s="76"/>
      <c r="Y1" s="76"/>
      <c r="Z1" s="76"/>
    </row>
    <row r="2" spans="1:26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</row>
    <row r="3" spans="1:26" s="4" customFormat="1" x14ac:dyDescent="0.4">
      <c r="A3" s="24">
        <v>43367</v>
      </c>
      <c r="B3" s="3" t="s">
        <v>33</v>
      </c>
      <c r="C3" s="3" t="s">
        <v>34</v>
      </c>
      <c r="D3" s="3" t="s">
        <v>14</v>
      </c>
      <c r="E3" s="3">
        <v>20</v>
      </c>
      <c r="F3" s="3">
        <v>19</v>
      </c>
      <c r="G3" s="3">
        <f>SUM(G4:G22)</f>
        <v>17</v>
      </c>
      <c r="H3" s="3">
        <f t="shared" ref="H3:Z3" si="0">SUM(H4:H22)</f>
        <v>2</v>
      </c>
      <c r="I3" s="3">
        <f t="shared" si="0"/>
        <v>0</v>
      </c>
      <c r="J3" s="3">
        <f t="shared" si="0"/>
        <v>0</v>
      </c>
      <c r="K3" s="3">
        <f t="shared" si="0"/>
        <v>12</v>
      </c>
      <c r="L3" s="3">
        <f t="shared" si="0"/>
        <v>6</v>
      </c>
      <c r="M3" s="3">
        <f t="shared" si="0"/>
        <v>1</v>
      </c>
      <c r="N3" s="3">
        <f t="shared" si="0"/>
        <v>0</v>
      </c>
      <c r="O3" s="3">
        <f t="shared" si="0"/>
        <v>14</v>
      </c>
      <c r="P3" s="3">
        <f t="shared" si="0"/>
        <v>5</v>
      </c>
      <c r="Q3" s="3">
        <f t="shared" si="0"/>
        <v>0</v>
      </c>
      <c r="R3" s="3">
        <f t="shared" si="0"/>
        <v>0</v>
      </c>
      <c r="S3" s="3">
        <f t="shared" si="0"/>
        <v>16</v>
      </c>
      <c r="T3" s="3">
        <f t="shared" si="0"/>
        <v>3</v>
      </c>
      <c r="U3" s="3">
        <f t="shared" si="0"/>
        <v>0</v>
      </c>
      <c r="V3" s="3">
        <f t="shared" si="0"/>
        <v>0</v>
      </c>
      <c r="W3" s="3">
        <f t="shared" si="0"/>
        <v>17</v>
      </c>
      <c r="X3" s="3">
        <f t="shared" si="0"/>
        <v>2</v>
      </c>
      <c r="Y3" s="3">
        <f t="shared" si="0"/>
        <v>0</v>
      </c>
      <c r="Z3" s="3">
        <f t="shared" si="0"/>
        <v>0</v>
      </c>
    </row>
    <row r="4" spans="1:26" x14ac:dyDescent="0.4">
      <c r="F4">
        <v>1</v>
      </c>
      <c r="G4" s="5"/>
      <c r="H4" s="6">
        <v>1</v>
      </c>
      <c r="I4" s="7"/>
      <c r="J4" s="3"/>
      <c r="K4" s="5"/>
      <c r="L4" s="6">
        <v>1</v>
      </c>
      <c r="M4" s="7"/>
      <c r="N4" s="3"/>
      <c r="O4" s="5">
        <v>1</v>
      </c>
      <c r="P4" s="6"/>
      <c r="Q4" s="7"/>
      <c r="R4" s="3"/>
      <c r="S4" s="5"/>
      <c r="T4" s="6">
        <v>1</v>
      </c>
      <c r="U4" s="7"/>
      <c r="V4" s="3"/>
      <c r="W4" s="5"/>
      <c r="X4" s="6">
        <v>1</v>
      </c>
      <c r="Y4" s="7"/>
      <c r="Z4" s="3"/>
    </row>
    <row r="5" spans="1:26" x14ac:dyDescent="0.4">
      <c r="F5">
        <v>2</v>
      </c>
      <c r="G5" s="5">
        <v>1</v>
      </c>
      <c r="H5" s="6"/>
      <c r="I5" s="7"/>
      <c r="J5" s="3"/>
      <c r="K5" s="5"/>
      <c r="L5" s="6"/>
      <c r="M5" s="7">
        <v>1</v>
      </c>
      <c r="N5" s="3"/>
      <c r="O5" s="5"/>
      <c r="P5" s="6">
        <v>1</v>
      </c>
      <c r="Q5" s="7"/>
      <c r="R5" s="3"/>
      <c r="S5" s="5">
        <v>1</v>
      </c>
      <c r="T5" s="6"/>
      <c r="U5" s="7"/>
      <c r="V5" s="3"/>
      <c r="W5" s="5">
        <v>1</v>
      </c>
      <c r="X5" s="6"/>
      <c r="Y5" s="7"/>
      <c r="Z5" s="3"/>
    </row>
    <row r="6" spans="1:26" x14ac:dyDescent="0.4">
      <c r="F6">
        <v>3</v>
      </c>
      <c r="G6" s="5">
        <v>1</v>
      </c>
      <c r="H6" s="6"/>
      <c r="I6" s="7"/>
      <c r="J6" s="3"/>
      <c r="K6" s="5"/>
      <c r="L6" s="6">
        <v>1</v>
      </c>
      <c r="M6" s="7"/>
      <c r="N6" s="3"/>
      <c r="O6" s="5">
        <v>1</v>
      </c>
      <c r="P6" s="6"/>
      <c r="Q6" s="7"/>
      <c r="R6" s="3"/>
      <c r="S6" s="5">
        <v>1</v>
      </c>
      <c r="T6" s="6"/>
      <c r="U6" s="7"/>
      <c r="V6" s="3"/>
      <c r="W6" s="5">
        <v>1</v>
      </c>
      <c r="X6" s="6"/>
      <c r="Y6" s="7"/>
      <c r="Z6" s="3"/>
    </row>
    <row r="7" spans="1:26" x14ac:dyDescent="0.4">
      <c r="F7">
        <v>4</v>
      </c>
      <c r="G7" s="5">
        <v>1</v>
      </c>
      <c r="H7" s="6"/>
      <c r="I7" s="7"/>
      <c r="J7" s="3"/>
      <c r="K7" s="5"/>
      <c r="L7" s="6">
        <v>1</v>
      </c>
      <c r="M7" s="7"/>
      <c r="N7" s="3"/>
      <c r="O7" s="5"/>
      <c r="P7" s="6">
        <v>1</v>
      </c>
      <c r="Q7" s="7"/>
      <c r="R7" s="3"/>
      <c r="S7" s="5"/>
      <c r="T7" s="6">
        <v>1</v>
      </c>
      <c r="U7" s="7"/>
      <c r="V7" s="3"/>
      <c r="W7" s="5">
        <v>1</v>
      </c>
      <c r="X7" s="6"/>
      <c r="Y7" s="7"/>
      <c r="Z7" s="3"/>
    </row>
    <row r="8" spans="1:26" x14ac:dyDescent="0.4">
      <c r="F8">
        <v>5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/>
      <c r="P8" s="6">
        <v>1</v>
      </c>
      <c r="Q8" s="7"/>
      <c r="R8" s="3"/>
      <c r="S8" s="5">
        <v>1</v>
      </c>
      <c r="T8" s="6"/>
      <c r="U8" s="7"/>
      <c r="V8" s="3"/>
      <c r="W8" s="5">
        <v>1</v>
      </c>
      <c r="X8" s="6"/>
      <c r="Y8" s="7"/>
      <c r="Z8" s="3"/>
    </row>
    <row r="9" spans="1:26" x14ac:dyDescent="0.4">
      <c r="F9">
        <v>6</v>
      </c>
      <c r="G9" s="5">
        <v>1</v>
      </c>
      <c r="H9" s="6"/>
      <c r="I9" s="7"/>
      <c r="J9" s="3"/>
      <c r="K9" s="5">
        <v>1</v>
      </c>
      <c r="L9" s="6"/>
      <c r="M9" s="7"/>
      <c r="N9" s="3"/>
      <c r="O9" s="5">
        <v>1</v>
      </c>
      <c r="P9" s="6"/>
      <c r="Q9" s="7"/>
      <c r="R9" s="3"/>
      <c r="S9" s="5">
        <v>1</v>
      </c>
      <c r="T9" s="6"/>
      <c r="U9" s="7"/>
      <c r="V9" s="3"/>
      <c r="W9" s="5">
        <v>1</v>
      </c>
      <c r="X9" s="6"/>
      <c r="Y9" s="7"/>
      <c r="Z9" s="3"/>
    </row>
    <row r="10" spans="1:26" x14ac:dyDescent="0.4">
      <c r="F10">
        <v>7</v>
      </c>
      <c r="G10" s="5">
        <v>1</v>
      </c>
      <c r="H10" s="6"/>
      <c r="I10" s="7"/>
      <c r="J10" s="3"/>
      <c r="K10" s="5">
        <v>1</v>
      </c>
      <c r="L10" s="6"/>
      <c r="M10" s="7"/>
      <c r="N10" s="3"/>
      <c r="O10" s="5">
        <v>1</v>
      </c>
      <c r="P10" s="6"/>
      <c r="Q10" s="7"/>
      <c r="R10" s="3"/>
      <c r="S10" s="5">
        <v>1</v>
      </c>
      <c r="T10" s="6"/>
      <c r="U10" s="7"/>
      <c r="V10" s="3"/>
      <c r="W10" s="5">
        <v>1</v>
      </c>
      <c r="X10" s="6"/>
      <c r="Y10" s="7"/>
      <c r="Z10" s="3"/>
    </row>
    <row r="11" spans="1:26" x14ac:dyDescent="0.4">
      <c r="F11">
        <v>8</v>
      </c>
      <c r="G11" s="5">
        <v>1</v>
      </c>
      <c r="H11" s="6"/>
      <c r="I11" s="7"/>
      <c r="J11" s="3"/>
      <c r="K11" s="5">
        <v>1</v>
      </c>
      <c r="L11" s="6"/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>
        <v>1</v>
      </c>
      <c r="X11" s="6"/>
      <c r="Y11" s="7"/>
      <c r="Z11" s="3"/>
    </row>
    <row r="12" spans="1:26" x14ac:dyDescent="0.4">
      <c r="F12">
        <v>9</v>
      </c>
      <c r="G12" s="5">
        <v>1</v>
      </c>
      <c r="H12" s="6"/>
      <c r="I12" s="7"/>
      <c r="J12" s="3"/>
      <c r="K12" s="5">
        <v>1</v>
      </c>
      <c r="L12" s="6"/>
      <c r="M12" s="7"/>
      <c r="N12" s="3"/>
      <c r="O12" s="5">
        <v>1</v>
      </c>
      <c r="P12" s="6"/>
      <c r="Q12" s="7"/>
      <c r="R12" s="3"/>
      <c r="S12" s="5">
        <v>1</v>
      </c>
      <c r="T12" s="6"/>
      <c r="U12" s="7"/>
      <c r="V12" s="3"/>
      <c r="W12" s="5">
        <v>1</v>
      </c>
      <c r="X12" s="6"/>
      <c r="Y12" s="7"/>
      <c r="Z12" s="3"/>
    </row>
    <row r="13" spans="1:26" x14ac:dyDescent="0.4">
      <c r="F13">
        <v>10</v>
      </c>
      <c r="G13" s="5">
        <v>1</v>
      </c>
      <c r="H13" s="6"/>
      <c r="I13" s="7"/>
      <c r="J13" s="3"/>
      <c r="K13" s="5">
        <v>1</v>
      </c>
      <c r="L13" s="6"/>
      <c r="M13" s="7"/>
      <c r="N13" s="3"/>
      <c r="O13" s="5">
        <v>1</v>
      </c>
      <c r="P13" s="6"/>
      <c r="Q13" s="7"/>
      <c r="R13" s="3"/>
      <c r="S13" s="5">
        <v>1</v>
      </c>
      <c r="T13" s="6"/>
      <c r="U13" s="7"/>
      <c r="V13" s="3"/>
      <c r="W13" s="5">
        <v>1</v>
      </c>
      <c r="X13" s="6"/>
      <c r="Y13" s="7"/>
      <c r="Z13" s="3"/>
    </row>
    <row r="14" spans="1:26" x14ac:dyDescent="0.4">
      <c r="F14">
        <v>11</v>
      </c>
      <c r="G14" s="5">
        <v>1</v>
      </c>
      <c r="H14" s="6"/>
      <c r="I14" s="7"/>
      <c r="J14" s="3"/>
      <c r="K14" s="5">
        <v>1</v>
      </c>
      <c r="L14" s="6"/>
      <c r="M14" s="7"/>
      <c r="N14" s="3"/>
      <c r="O14" s="5"/>
      <c r="P14" s="6">
        <v>1</v>
      </c>
      <c r="Q14" s="7"/>
      <c r="R14" s="3"/>
      <c r="S14" s="5">
        <v>1</v>
      </c>
      <c r="T14" s="6"/>
      <c r="U14" s="7"/>
      <c r="V14" s="3"/>
      <c r="W14" s="5">
        <v>1</v>
      </c>
      <c r="X14" s="6"/>
      <c r="Y14" s="7"/>
      <c r="Z14" s="3"/>
    </row>
    <row r="15" spans="1:26" x14ac:dyDescent="0.4">
      <c r="F15">
        <v>12</v>
      </c>
      <c r="G15" s="5">
        <v>1</v>
      </c>
      <c r="H15" s="6"/>
      <c r="I15" s="7"/>
      <c r="J15" s="3"/>
      <c r="K15" s="5"/>
      <c r="L15" s="6">
        <v>1</v>
      </c>
      <c r="M15" s="7"/>
      <c r="N15" s="3"/>
      <c r="O15" s="5">
        <v>1</v>
      </c>
      <c r="P15" s="6"/>
      <c r="Q15" s="7"/>
      <c r="R15" s="3"/>
      <c r="S15" s="5">
        <v>1</v>
      </c>
      <c r="T15" s="6"/>
      <c r="U15" s="7"/>
      <c r="V15" s="3"/>
      <c r="W15" s="5">
        <v>1</v>
      </c>
      <c r="X15" s="6"/>
      <c r="Y15" s="7"/>
      <c r="Z15" s="3"/>
    </row>
    <row r="16" spans="1:26" x14ac:dyDescent="0.4">
      <c r="F16">
        <v>13</v>
      </c>
      <c r="G16" s="5">
        <v>1</v>
      </c>
      <c r="H16" s="6"/>
      <c r="I16" s="7"/>
      <c r="J16" s="3"/>
      <c r="K16" s="5">
        <v>1</v>
      </c>
      <c r="L16" s="6"/>
      <c r="M16" s="7"/>
      <c r="N16" s="3"/>
      <c r="O16" s="5">
        <v>1</v>
      </c>
      <c r="P16" s="6"/>
      <c r="Q16" s="7"/>
      <c r="R16" s="3"/>
      <c r="S16" s="5">
        <v>1</v>
      </c>
      <c r="T16" s="6"/>
      <c r="U16" s="7"/>
      <c r="V16" s="3"/>
      <c r="W16" s="5">
        <v>1</v>
      </c>
      <c r="X16" s="6"/>
      <c r="Y16" s="7"/>
      <c r="Z16" s="3"/>
    </row>
    <row r="17" spans="3:26" x14ac:dyDescent="0.4">
      <c r="F17">
        <v>14</v>
      </c>
      <c r="G17" s="5">
        <v>1</v>
      </c>
      <c r="H17" s="6"/>
      <c r="I17" s="7"/>
      <c r="J17" s="3"/>
      <c r="K17" s="5">
        <v>1</v>
      </c>
      <c r="L17" s="6"/>
      <c r="M17" s="7"/>
      <c r="N17" s="3"/>
      <c r="O17" s="5">
        <v>1</v>
      </c>
      <c r="P17" s="6"/>
      <c r="Q17" s="7"/>
      <c r="R17" s="3"/>
      <c r="S17" s="5">
        <v>1</v>
      </c>
      <c r="T17" s="6"/>
      <c r="U17" s="7"/>
      <c r="V17" s="3"/>
      <c r="W17" s="5">
        <v>1</v>
      </c>
      <c r="X17" s="6"/>
      <c r="Y17" s="7"/>
      <c r="Z17" s="3"/>
    </row>
    <row r="18" spans="3:26" x14ac:dyDescent="0.4">
      <c r="F18">
        <v>15</v>
      </c>
      <c r="G18" s="5"/>
      <c r="H18" s="6">
        <v>1</v>
      </c>
      <c r="I18" s="7"/>
      <c r="J18" s="3"/>
      <c r="K18" s="5"/>
      <c r="L18" s="6">
        <v>1</v>
      </c>
      <c r="M18" s="7"/>
      <c r="N18" s="3"/>
      <c r="O18" s="5"/>
      <c r="P18" s="6">
        <v>1</v>
      </c>
      <c r="Q18" s="7"/>
      <c r="R18" s="3"/>
      <c r="S18" s="5"/>
      <c r="T18" s="6">
        <v>1</v>
      </c>
      <c r="U18" s="7"/>
      <c r="V18" s="3"/>
      <c r="W18" s="5"/>
      <c r="X18" s="6">
        <v>1</v>
      </c>
      <c r="Y18" s="7"/>
      <c r="Z18" s="3"/>
    </row>
    <row r="19" spans="3:26" x14ac:dyDescent="0.4">
      <c r="F19">
        <v>16</v>
      </c>
      <c r="G19" s="5">
        <v>1</v>
      </c>
      <c r="H19" s="6"/>
      <c r="I19" s="7"/>
      <c r="J19" s="3"/>
      <c r="K19" s="5">
        <v>1</v>
      </c>
      <c r="L19" s="6"/>
      <c r="M19" s="7"/>
      <c r="N19" s="3"/>
      <c r="O19" s="5">
        <v>1</v>
      </c>
      <c r="P19" s="6"/>
      <c r="Q19" s="7"/>
      <c r="R19" s="3"/>
      <c r="S19" s="5">
        <v>1</v>
      </c>
      <c r="T19" s="6"/>
      <c r="U19" s="7"/>
      <c r="V19" s="3"/>
      <c r="W19" s="5">
        <v>1</v>
      </c>
      <c r="X19" s="6"/>
      <c r="Y19" s="7"/>
      <c r="Z19" s="3"/>
    </row>
    <row r="20" spans="3:26" x14ac:dyDescent="0.4">
      <c r="F20">
        <v>17</v>
      </c>
      <c r="G20" s="5">
        <v>1</v>
      </c>
      <c r="H20" s="6"/>
      <c r="I20" s="7"/>
      <c r="J20" s="3"/>
      <c r="K20" s="5">
        <v>1</v>
      </c>
      <c r="L20" s="6"/>
      <c r="M20" s="7"/>
      <c r="N20" s="3"/>
      <c r="O20" s="5">
        <v>1</v>
      </c>
      <c r="P20" s="6"/>
      <c r="Q20" s="7"/>
      <c r="R20" s="3"/>
      <c r="S20" s="5">
        <v>1</v>
      </c>
      <c r="T20" s="6"/>
      <c r="U20" s="7"/>
      <c r="V20" s="3"/>
      <c r="W20" s="5">
        <v>1</v>
      </c>
      <c r="X20" s="6"/>
      <c r="Y20" s="7"/>
      <c r="Z20" s="3"/>
    </row>
    <row r="21" spans="3:26" x14ac:dyDescent="0.4">
      <c r="F21">
        <v>18</v>
      </c>
      <c r="G21" s="5">
        <v>1</v>
      </c>
      <c r="H21" s="6"/>
      <c r="I21" s="7"/>
      <c r="J21" s="3"/>
      <c r="K21" s="5"/>
      <c r="L21" s="6">
        <v>1</v>
      </c>
      <c r="M21" s="7"/>
      <c r="N21" s="3"/>
      <c r="O21" s="5">
        <v>1</v>
      </c>
      <c r="P21" s="6"/>
      <c r="Q21" s="7"/>
      <c r="R21" s="3"/>
      <c r="S21" s="5">
        <v>1</v>
      </c>
      <c r="T21" s="6"/>
      <c r="U21" s="7"/>
      <c r="V21" s="3"/>
      <c r="W21" s="5">
        <v>1</v>
      </c>
      <c r="X21" s="6"/>
      <c r="Y21" s="7"/>
      <c r="Z21" s="3"/>
    </row>
    <row r="22" spans="3:26" x14ac:dyDescent="0.4">
      <c r="F22">
        <v>19</v>
      </c>
      <c r="G22" s="5">
        <v>1</v>
      </c>
      <c r="H22" s="6"/>
      <c r="I22" s="7"/>
      <c r="J22" s="3"/>
      <c r="K22" s="5">
        <v>1</v>
      </c>
      <c r="L22" s="6"/>
      <c r="M22" s="7"/>
      <c r="N22" s="3"/>
      <c r="O22" s="5">
        <v>1</v>
      </c>
      <c r="P22" s="6"/>
      <c r="Q22" s="7"/>
      <c r="R22" s="3"/>
      <c r="S22" s="5">
        <v>1</v>
      </c>
      <c r="T22" s="6"/>
      <c r="U22" s="7"/>
      <c r="V22" s="3"/>
      <c r="W22" s="5">
        <v>1</v>
      </c>
      <c r="X22" s="6"/>
      <c r="Y22" s="7"/>
      <c r="Z22" s="3"/>
    </row>
    <row r="23" spans="3:26" ht="28.3" x14ac:dyDescent="0.75">
      <c r="F23" s="8" t="s">
        <v>20</v>
      </c>
      <c r="G23" s="78">
        <f>SUM(G4:J22)</f>
        <v>19</v>
      </c>
      <c r="H23" s="78"/>
      <c r="I23" s="78"/>
      <c r="J23" s="78"/>
      <c r="K23" s="78">
        <f>SUM(K3:N3)</f>
        <v>19</v>
      </c>
      <c r="L23" s="78"/>
      <c r="M23" s="78"/>
      <c r="N23" s="78"/>
      <c r="O23" s="79">
        <f>SUM(O3:R3)</f>
        <v>19</v>
      </c>
      <c r="P23" s="80"/>
      <c r="Q23" s="80"/>
      <c r="R23" s="81"/>
      <c r="S23" s="78">
        <f>SUM(S3:V3)</f>
        <v>19</v>
      </c>
      <c r="T23" s="78"/>
      <c r="U23" s="78"/>
      <c r="V23" s="78"/>
      <c r="W23" s="78">
        <f>SUM(W3:Z3)</f>
        <v>19</v>
      </c>
      <c r="X23" s="78"/>
      <c r="Y23" s="78"/>
      <c r="Z23" s="78"/>
    </row>
    <row r="24" spans="3:26" s="11" customFormat="1" ht="28.3" x14ac:dyDescent="0.75">
      <c r="F24" s="9" t="s">
        <v>19</v>
      </c>
      <c r="G24" s="10">
        <f>G3/F3</f>
        <v>0.89473684210526316</v>
      </c>
      <c r="H24" s="10">
        <f>H3/F3</f>
        <v>0.10526315789473684</v>
      </c>
      <c r="I24" s="10">
        <f>SUM(I4:I22)/F3</f>
        <v>0</v>
      </c>
      <c r="J24" s="10">
        <f>SUM(J4:J22)/F3</f>
        <v>0</v>
      </c>
      <c r="K24" s="10">
        <f>K3/F3</f>
        <v>0.63157894736842102</v>
      </c>
      <c r="L24" s="10">
        <f>L3/F3</f>
        <v>0.31578947368421051</v>
      </c>
      <c r="M24" s="10">
        <f>M3/F3</f>
        <v>5.2631578947368418E-2</v>
      </c>
      <c r="N24" s="10">
        <f>SUM(N4:N22)/F3</f>
        <v>0</v>
      </c>
      <c r="O24" s="10">
        <f>O3/F3</f>
        <v>0.73684210526315785</v>
      </c>
      <c r="P24" s="10">
        <f>P3/F3</f>
        <v>0.26315789473684209</v>
      </c>
      <c r="Q24" s="10">
        <f>SUM(Q3:Q22)/F3</f>
        <v>0</v>
      </c>
      <c r="R24" s="10">
        <f>SUM(R3:R22)/F3</f>
        <v>0</v>
      </c>
      <c r="S24" s="10">
        <f>S3/19</f>
        <v>0.84210526315789469</v>
      </c>
      <c r="T24" s="10">
        <f>T3/19</f>
        <v>0.15789473684210525</v>
      </c>
      <c r="U24" s="10">
        <f>SUM(U3:U22)/F3</f>
        <v>0</v>
      </c>
      <c r="V24" s="10">
        <f>SUM(V3:V22)/F3</f>
        <v>0</v>
      </c>
      <c r="W24" s="10">
        <f>W3/19</f>
        <v>0.89473684210526316</v>
      </c>
      <c r="X24" s="10">
        <f>X3/19</f>
        <v>0.10526315789473684</v>
      </c>
      <c r="Y24" s="10">
        <f>SUM(Y3:Y22)/F3</f>
        <v>0</v>
      </c>
      <c r="Z24" s="10">
        <f>SUM(Z3:Z22)/F3</f>
        <v>0</v>
      </c>
    </row>
    <row r="25" spans="3:26" ht="28.3" x14ac:dyDescent="0.75">
      <c r="F25" s="8" t="s">
        <v>21</v>
      </c>
      <c r="G25" s="77" t="s">
        <v>35</v>
      </c>
      <c r="H25" s="77"/>
      <c r="I25" s="77"/>
      <c r="J25" s="77"/>
      <c r="K25" s="77" t="s">
        <v>38</v>
      </c>
      <c r="L25" s="77"/>
      <c r="M25" s="77"/>
      <c r="N25" s="77"/>
      <c r="O25" s="77" t="s">
        <v>40</v>
      </c>
      <c r="P25" s="77"/>
      <c r="Q25" s="77"/>
      <c r="R25" s="77"/>
      <c r="S25" s="77" t="s">
        <v>39</v>
      </c>
      <c r="T25" s="77"/>
      <c r="U25" s="77"/>
      <c r="V25" s="77"/>
      <c r="W25" s="77" t="s">
        <v>41</v>
      </c>
      <c r="X25" s="77"/>
      <c r="Y25" s="77"/>
      <c r="Z25" s="77"/>
    </row>
    <row r="28" spans="3:26" x14ac:dyDescent="0.4">
      <c r="G28" s="15">
        <f>SUM(G4:G22)</f>
        <v>17</v>
      </c>
      <c r="H28" s="15">
        <f t="shared" ref="H28:Z28" si="1">SUM(H4:H22)</f>
        <v>2</v>
      </c>
      <c r="I28" s="15">
        <f t="shared" si="1"/>
        <v>0</v>
      </c>
      <c r="J28" s="15">
        <f t="shared" si="1"/>
        <v>0</v>
      </c>
      <c r="K28" s="15">
        <f t="shared" si="1"/>
        <v>12</v>
      </c>
      <c r="L28" s="15">
        <f t="shared" si="1"/>
        <v>6</v>
      </c>
      <c r="M28" s="15">
        <f t="shared" si="1"/>
        <v>1</v>
      </c>
      <c r="N28" s="15">
        <f t="shared" si="1"/>
        <v>0</v>
      </c>
      <c r="O28" s="15">
        <f t="shared" si="1"/>
        <v>14</v>
      </c>
      <c r="P28" s="15">
        <f t="shared" si="1"/>
        <v>5</v>
      </c>
      <c r="Q28" s="15">
        <f t="shared" si="1"/>
        <v>0</v>
      </c>
      <c r="R28" s="15">
        <f t="shared" si="1"/>
        <v>0</v>
      </c>
      <c r="S28" s="15">
        <f t="shared" si="1"/>
        <v>16</v>
      </c>
      <c r="T28" s="15">
        <f t="shared" si="1"/>
        <v>3</v>
      </c>
      <c r="U28" s="15">
        <f t="shared" si="1"/>
        <v>0</v>
      </c>
      <c r="V28" s="15">
        <f t="shared" si="1"/>
        <v>0</v>
      </c>
      <c r="W28" s="15">
        <f>SUM(W4:W22)</f>
        <v>17</v>
      </c>
      <c r="X28" s="15">
        <f t="shared" si="1"/>
        <v>2</v>
      </c>
      <c r="Y28" s="15">
        <f t="shared" si="1"/>
        <v>0</v>
      </c>
      <c r="Z28" s="15">
        <f t="shared" si="1"/>
        <v>0</v>
      </c>
    </row>
    <row r="32" spans="3:26" x14ac:dyDescent="0.4">
      <c r="C32" s="28">
        <v>1</v>
      </c>
    </row>
  </sheetData>
  <mergeCells count="15">
    <mergeCell ref="G25:J25"/>
    <mergeCell ref="K25:N25"/>
    <mergeCell ref="O25:R25"/>
    <mergeCell ref="S25:V25"/>
    <mergeCell ref="W25:Z25"/>
    <mergeCell ref="G1:J1"/>
    <mergeCell ref="K1:N1"/>
    <mergeCell ref="O1:R1"/>
    <mergeCell ref="S1:V1"/>
    <mergeCell ref="W1:Z1"/>
    <mergeCell ref="G23:J23"/>
    <mergeCell ref="K23:N23"/>
    <mergeCell ref="O23:R23"/>
    <mergeCell ref="S23:V23"/>
    <mergeCell ref="W23:Z23"/>
  </mergeCells>
  <conditionalFormatting sqref="G23:O23 S23:Z23">
    <cfRule type="cellIs" dxfId="22" priority="2" operator="lessThan">
      <formula>$F$3</formula>
    </cfRule>
  </conditionalFormatting>
  <conditionalFormatting sqref="A24:XFD24">
    <cfRule type="cellIs" dxfId="21" priority="1" operator="greaterThan">
      <formula>$C$32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M4" workbookViewId="0">
      <selection activeCell="G11" sqref="G11"/>
    </sheetView>
  </sheetViews>
  <sheetFormatPr baseColWidth="10" defaultRowHeight="14.6" x14ac:dyDescent="0.4"/>
  <cols>
    <col min="4" max="4" width="37.84375" customWidth="1"/>
    <col min="5" max="5" width="18.53515625" customWidth="1"/>
    <col min="6" max="6" width="19" customWidth="1"/>
    <col min="7" max="7" width="13.69140625" style="4" customWidth="1"/>
    <col min="8" max="8" width="9.07421875" style="4" customWidth="1"/>
    <col min="9" max="9" width="13.3046875" style="4" customWidth="1"/>
    <col min="10" max="10" width="11.53515625" style="4"/>
    <col min="11" max="11" width="16.53515625" style="4" customWidth="1"/>
    <col min="12" max="12" width="11.53515625" style="4"/>
    <col min="13" max="13" width="14.53515625" style="4" customWidth="1"/>
    <col min="14" max="14" width="11.53515625" style="4"/>
    <col min="15" max="15" width="17.07421875" style="4" customWidth="1"/>
    <col min="16" max="16" width="15" style="4" customWidth="1"/>
    <col min="17" max="17" width="14.53515625" style="4" customWidth="1"/>
    <col min="18" max="18" width="11.53515625" style="4"/>
    <col min="19" max="19" width="17.3046875" style="4" customWidth="1"/>
    <col min="20" max="20" width="11.53515625" style="4"/>
    <col min="21" max="21" width="17.53515625" style="4" customWidth="1"/>
    <col min="22" max="22" width="11.53515625" style="4"/>
    <col min="23" max="23" width="14.84375" style="4" customWidth="1"/>
    <col min="24" max="24" width="11.53515625" style="4"/>
    <col min="25" max="25" width="16.53515625" style="4" customWidth="1"/>
    <col min="26" max="26" width="11.53515625" style="4"/>
  </cols>
  <sheetData>
    <row r="1" spans="1:2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3" t="s">
        <v>6</v>
      </c>
      <c r="H1" s="83"/>
      <c r="I1" s="83"/>
      <c r="J1" s="83"/>
      <c r="K1" s="83" t="s">
        <v>7</v>
      </c>
      <c r="L1" s="83"/>
      <c r="M1" s="83"/>
      <c r="N1" s="83"/>
      <c r="O1" s="83" t="s">
        <v>8</v>
      </c>
      <c r="P1" s="83"/>
      <c r="Q1" s="83"/>
      <c r="R1" s="83"/>
      <c r="S1" s="83" t="s">
        <v>24</v>
      </c>
      <c r="T1" s="83"/>
      <c r="U1" s="83"/>
      <c r="V1" s="83"/>
      <c r="W1" s="83" t="s">
        <v>9</v>
      </c>
      <c r="X1" s="83"/>
      <c r="Y1" s="83"/>
      <c r="Z1" s="83"/>
    </row>
    <row r="2" spans="1:26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10</v>
      </c>
      <c r="X2" s="6" t="s">
        <v>11</v>
      </c>
      <c r="Y2" s="7" t="s">
        <v>12</v>
      </c>
      <c r="Z2" s="3" t="s">
        <v>13</v>
      </c>
    </row>
    <row r="3" spans="1:26" x14ac:dyDescent="0.4">
      <c r="A3" s="2">
        <v>43387</v>
      </c>
      <c r="B3" s="1" t="s">
        <v>17</v>
      </c>
      <c r="C3" s="1" t="s">
        <v>15</v>
      </c>
      <c r="D3" s="1" t="s">
        <v>16</v>
      </c>
      <c r="E3" s="1">
        <v>8</v>
      </c>
      <c r="F3" s="1">
        <f>SUM(F4:F9)</f>
        <v>6</v>
      </c>
      <c r="G3" s="30">
        <f>SUM(G4:G9)</f>
        <v>3</v>
      </c>
      <c r="H3" s="30">
        <f t="shared" ref="H3:Z3" si="0">SUM(H4:H9)</f>
        <v>3</v>
      </c>
      <c r="I3" s="30">
        <f t="shared" si="0"/>
        <v>0</v>
      </c>
      <c r="J3" s="30">
        <f t="shared" si="0"/>
        <v>0</v>
      </c>
      <c r="K3" s="30">
        <f t="shared" si="0"/>
        <v>3</v>
      </c>
      <c r="L3" s="30">
        <f t="shared" si="0"/>
        <v>3</v>
      </c>
      <c r="M3" s="30">
        <f t="shared" si="0"/>
        <v>0</v>
      </c>
      <c r="N3" s="30">
        <f t="shared" si="0"/>
        <v>0</v>
      </c>
      <c r="O3" s="30">
        <f t="shared" si="0"/>
        <v>4</v>
      </c>
      <c r="P3" s="30">
        <f t="shared" si="0"/>
        <v>2</v>
      </c>
      <c r="Q3" s="30">
        <f t="shared" si="0"/>
        <v>0</v>
      </c>
      <c r="R3" s="30">
        <f t="shared" si="0"/>
        <v>0</v>
      </c>
      <c r="S3" s="30">
        <f t="shared" si="0"/>
        <v>6</v>
      </c>
      <c r="T3" s="30">
        <f t="shared" si="0"/>
        <v>0</v>
      </c>
      <c r="U3" s="30">
        <f t="shared" si="0"/>
        <v>0</v>
      </c>
      <c r="V3" s="30">
        <f t="shared" si="0"/>
        <v>0</v>
      </c>
      <c r="W3" s="30">
        <f t="shared" si="0"/>
        <v>5</v>
      </c>
      <c r="X3" s="30">
        <f t="shared" si="0"/>
        <v>1</v>
      </c>
      <c r="Y3" s="30">
        <f t="shared" si="0"/>
        <v>0</v>
      </c>
      <c r="Z3" s="30">
        <f t="shared" si="0"/>
        <v>0</v>
      </c>
    </row>
    <row r="4" spans="1:26" x14ac:dyDescent="0.4">
      <c r="F4">
        <v>1</v>
      </c>
      <c r="G4" s="5"/>
      <c r="H4" s="6">
        <v>1</v>
      </c>
      <c r="I4" s="7"/>
      <c r="J4" s="3"/>
      <c r="K4" s="5"/>
      <c r="L4" s="6">
        <v>1</v>
      </c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>
        <v>1</v>
      </c>
      <c r="X4" s="6"/>
      <c r="Y4" s="7"/>
      <c r="Z4" s="3"/>
    </row>
    <row r="5" spans="1:26" x14ac:dyDescent="0.4">
      <c r="F5">
        <v>1</v>
      </c>
      <c r="G5" s="5">
        <v>1</v>
      </c>
      <c r="H5" s="6"/>
      <c r="I5" s="7"/>
      <c r="J5" s="3"/>
      <c r="K5" s="5">
        <v>1</v>
      </c>
      <c r="L5" s="6"/>
      <c r="M5" s="7"/>
      <c r="N5" s="3"/>
      <c r="O5" s="5">
        <v>1</v>
      </c>
      <c r="P5" s="6"/>
      <c r="Q5" s="7"/>
      <c r="R5" s="3"/>
      <c r="S5" s="5">
        <v>1</v>
      </c>
      <c r="T5" s="6"/>
      <c r="U5" s="7"/>
      <c r="V5" s="3"/>
      <c r="W5" s="5">
        <v>1</v>
      </c>
      <c r="X5" s="6"/>
      <c r="Y5" s="7"/>
      <c r="Z5" s="3"/>
    </row>
    <row r="6" spans="1:26" x14ac:dyDescent="0.4">
      <c r="F6">
        <v>1</v>
      </c>
      <c r="G6" s="5"/>
      <c r="H6" s="6">
        <v>1</v>
      </c>
      <c r="I6" s="7"/>
      <c r="J6" s="3"/>
      <c r="K6" s="5"/>
      <c r="L6" s="6">
        <v>1</v>
      </c>
      <c r="M6" s="7"/>
      <c r="N6" s="3"/>
      <c r="O6" s="5"/>
      <c r="P6" s="6">
        <v>1</v>
      </c>
      <c r="Q6" s="7"/>
      <c r="R6" s="3"/>
      <c r="S6" s="5">
        <v>1</v>
      </c>
      <c r="T6" s="6"/>
      <c r="U6" s="7"/>
      <c r="V6" s="3"/>
      <c r="W6" s="5"/>
      <c r="X6" s="6">
        <v>1</v>
      </c>
      <c r="Y6" s="7"/>
      <c r="Z6" s="3"/>
    </row>
    <row r="7" spans="1:26" x14ac:dyDescent="0.4">
      <c r="F7">
        <v>1</v>
      </c>
      <c r="G7" s="5"/>
      <c r="H7" s="6">
        <v>1</v>
      </c>
      <c r="I7" s="7"/>
      <c r="J7" s="3"/>
      <c r="K7" s="5"/>
      <c r="L7" s="6">
        <v>1</v>
      </c>
      <c r="M7" s="7"/>
      <c r="N7" s="3"/>
      <c r="O7" s="5"/>
      <c r="P7" s="6">
        <v>1</v>
      </c>
      <c r="Q7" s="7"/>
      <c r="R7" s="3"/>
      <c r="S7" s="5">
        <v>1</v>
      </c>
      <c r="T7" s="6"/>
      <c r="U7" s="7"/>
      <c r="V7" s="3"/>
      <c r="W7" s="5">
        <v>1</v>
      </c>
      <c r="X7" s="6"/>
      <c r="Y7" s="7"/>
      <c r="Z7" s="3"/>
    </row>
    <row r="8" spans="1:26" x14ac:dyDescent="0.4">
      <c r="F8">
        <v>1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>
        <v>1</v>
      </c>
      <c r="P8" s="6"/>
      <c r="Q8" s="7"/>
      <c r="R8" s="3"/>
      <c r="S8" s="5">
        <v>1</v>
      </c>
      <c r="T8" s="6"/>
      <c r="U8" s="7"/>
      <c r="V8" s="3"/>
      <c r="W8" s="5">
        <v>1</v>
      </c>
      <c r="X8" s="6"/>
      <c r="Y8" s="7"/>
      <c r="Z8" s="3"/>
    </row>
    <row r="9" spans="1:26" x14ac:dyDescent="0.4">
      <c r="F9">
        <v>1</v>
      </c>
      <c r="G9" s="5">
        <v>1</v>
      </c>
      <c r="H9" s="6"/>
      <c r="I9" s="7"/>
      <c r="J9" s="3"/>
      <c r="K9" s="5">
        <v>1</v>
      </c>
      <c r="L9" s="6"/>
      <c r="M9" s="7"/>
      <c r="N9" s="3"/>
      <c r="O9" s="5">
        <v>1</v>
      </c>
      <c r="P9" s="6"/>
      <c r="Q9" s="7"/>
      <c r="R9" s="3"/>
      <c r="S9" s="5">
        <v>1</v>
      </c>
      <c r="T9" s="6"/>
      <c r="U9" s="7"/>
      <c r="V9" s="3"/>
      <c r="W9" s="5">
        <v>1</v>
      </c>
      <c r="X9" s="6"/>
      <c r="Y9" s="7"/>
      <c r="Z9" s="3"/>
    </row>
    <row r="10" spans="1:26" ht="28.3" x14ac:dyDescent="0.75">
      <c r="F10" s="8" t="s">
        <v>20</v>
      </c>
      <c r="G10" s="78">
        <f>SUM(G4:J9)</f>
        <v>6</v>
      </c>
      <c r="H10" s="78"/>
      <c r="I10" s="78"/>
      <c r="J10" s="78"/>
      <c r="K10" s="78">
        <f>SUM(K3:N3)</f>
        <v>6</v>
      </c>
      <c r="L10" s="78"/>
      <c r="M10" s="78"/>
      <c r="N10" s="78"/>
      <c r="O10" s="79">
        <f>SUM(O3:R3)</f>
        <v>6</v>
      </c>
      <c r="P10" s="80"/>
      <c r="Q10" s="80"/>
      <c r="R10" s="81"/>
      <c r="S10" s="78">
        <f>SUM(S3:V3)</f>
        <v>6</v>
      </c>
      <c r="T10" s="78"/>
      <c r="U10" s="78"/>
      <c r="V10" s="78"/>
      <c r="W10" s="78">
        <f>SUM(W3:Z3)</f>
        <v>6</v>
      </c>
      <c r="X10" s="78"/>
      <c r="Y10" s="78"/>
      <c r="Z10" s="78"/>
    </row>
    <row r="11" spans="1:26" s="11" customFormat="1" ht="28.3" x14ac:dyDescent="0.75">
      <c r="F11" s="9" t="s">
        <v>19</v>
      </c>
      <c r="G11" s="10">
        <f>G3/6</f>
        <v>0.5</v>
      </c>
      <c r="H11" s="10">
        <f>H3/6</f>
        <v>0.5</v>
      </c>
      <c r="I11" s="10">
        <f>SUM(I4:I9)/F3</f>
        <v>0</v>
      </c>
      <c r="J11" s="10">
        <f>SUM(J4:J9)/F3</f>
        <v>0</v>
      </c>
      <c r="K11" s="10">
        <f>K3/6</f>
        <v>0.5</v>
      </c>
      <c r="L11" s="10">
        <f>L3/6</f>
        <v>0.5</v>
      </c>
      <c r="M11" s="10">
        <f>SUM(M4:M9)/F3</f>
        <v>0</v>
      </c>
      <c r="N11" s="10">
        <f>SUM(N4:N9)/F3</f>
        <v>0</v>
      </c>
      <c r="O11" s="10">
        <f>O3/6</f>
        <v>0.66666666666666663</v>
      </c>
      <c r="P11" s="10">
        <f>P3/6</f>
        <v>0.33333333333333331</v>
      </c>
      <c r="Q11" s="10">
        <f>SUM(Q3:Q9)/F3</f>
        <v>0</v>
      </c>
      <c r="R11" s="10">
        <f>SUM(R3:R9)/F3</f>
        <v>0</v>
      </c>
      <c r="S11" s="10">
        <f>S3/6</f>
        <v>1</v>
      </c>
      <c r="T11" s="10">
        <f>T3/6</f>
        <v>0</v>
      </c>
      <c r="U11" s="10">
        <f>SUM(U3:U9)/F3</f>
        <v>0</v>
      </c>
      <c r="V11" s="10">
        <f>SUM(V3:V9)/F3</f>
        <v>0</v>
      </c>
      <c r="W11" s="10">
        <f>W3/6</f>
        <v>0.83333333333333337</v>
      </c>
      <c r="X11" s="10">
        <f>X3/6</f>
        <v>0.16666666666666666</v>
      </c>
      <c r="Y11" s="10">
        <f>SUM(Y3:Y9)/F3</f>
        <v>0</v>
      </c>
      <c r="Z11" s="10">
        <f>SUM(Z3:Z9)/F3</f>
        <v>0</v>
      </c>
    </row>
    <row r="12" spans="1:26" ht="28.3" x14ac:dyDescent="0.75">
      <c r="F12" s="8" t="s">
        <v>21</v>
      </c>
      <c r="G12" s="77" t="s">
        <v>37</v>
      </c>
      <c r="H12" s="77"/>
      <c r="I12" s="77"/>
      <c r="J12" s="77"/>
      <c r="K12" s="77" t="s">
        <v>22</v>
      </c>
      <c r="L12" s="77"/>
      <c r="M12" s="77"/>
      <c r="N12" s="77"/>
      <c r="O12" s="77" t="s">
        <v>23</v>
      </c>
      <c r="P12" s="77"/>
      <c r="Q12" s="77"/>
      <c r="R12" s="77"/>
      <c r="S12" s="77" t="s">
        <v>31</v>
      </c>
      <c r="T12" s="77"/>
      <c r="U12" s="77"/>
      <c r="V12" s="77"/>
      <c r="W12" s="77" t="s">
        <v>25</v>
      </c>
      <c r="X12" s="77"/>
      <c r="Y12" s="77"/>
      <c r="Z12" s="77"/>
    </row>
    <row r="15" spans="1:26" x14ac:dyDescent="0.4">
      <c r="G15" s="16">
        <f>SUM(G4:G9)</f>
        <v>3</v>
      </c>
      <c r="H15" s="16">
        <f t="shared" ref="H15:Z15" si="1">SUM(H4:H9)</f>
        <v>3</v>
      </c>
      <c r="I15" s="16">
        <f t="shared" si="1"/>
        <v>0</v>
      </c>
      <c r="J15" s="16">
        <f t="shared" si="1"/>
        <v>0</v>
      </c>
      <c r="K15" s="16">
        <f t="shared" si="1"/>
        <v>3</v>
      </c>
      <c r="L15" s="16">
        <f t="shared" si="1"/>
        <v>3</v>
      </c>
      <c r="M15" s="16">
        <f t="shared" si="1"/>
        <v>0</v>
      </c>
      <c r="N15" s="16">
        <f t="shared" si="1"/>
        <v>0</v>
      </c>
      <c r="O15" s="16">
        <f t="shared" si="1"/>
        <v>4</v>
      </c>
      <c r="P15" s="16">
        <f t="shared" si="1"/>
        <v>2</v>
      </c>
      <c r="Q15" s="16">
        <f t="shared" si="1"/>
        <v>0</v>
      </c>
      <c r="R15" s="16">
        <f t="shared" si="1"/>
        <v>0</v>
      </c>
      <c r="S15" s="16">
        <f t="shared" si="1"/>
        <v>6</v>
      </c>
      <c r="T15" s="16">
        <f t="shared" si="1"/>
        <v>0</v>
      </c>
      <c r="U15" s="16">
        <f t="shared" si="1"/>
        <v>0</v>
      </c>
      <c r="V15" s="16">
        <f t="shared" si="1"/>
        <v>0</v>
      </c>
      <c r="W15" s="16">
        <f t="shared" si="1"/>
        <v>5</v>
      </c>
      <c r="X15" s="16">
        <f t="shared" si="1"/>
        <v>1</v>
      </c>
      <c r="Y15" s="16">
        <f t="shared" si="1"/>
        <v>0</v>
      </c>
      <c r="Z15" s="16">
        <f t="shared" si="1"/>
        <v>0</v>
      </c>
    </row>
    <row r="19" spans="1:1" x14ac:dyDescent="0.4">
      <c r="A19" s="28">
        <v>1</v>
      </c>
    </row>
  </sheetData>
  <mergeCells count="15">
    <mergeCell ref="G12:J12"/>
    <mergeCell ref="K12:N12"/>
    <mergeCell ref="O12:R12"/>
    <mergeCell ref="S12:V12"/>
    <mergeCell ref="W12:Z12"/>
    <mergeCell ref="W1:Z1"/>
    <mergeCell ref="G10:J10"/>
    <mergeCell ref="K10:N10"/>
    <mergeCell ref="S10:V10"/>
    <mergeCell ref="W10:Z10"/>
    <mergeCell ref="O10:R10"/>
    <mergeCell ref="G1:J1"/>
    <mergeCell ref="K1:N1"/>
    <mergeCell ref="O1:R1"/>
    <mergeCell ref="S1:V1"/>
  </mergeCells>
  <conditionalFormatting sqref="G10:O10 S10:Z10">
    <cfRule type="cellIs" dxfId="20" priority="2" operator="lessThan">
      <formula>$F$3</formula>
    </cfRule>
  </conditionalFormatting>
  <conditionalFormatting sqref="F11:Z11">
    <cfRule type="cellIs" dxfId="19" priority="1" operator="greaterThan">
      <formula>$A$19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25" workbookViewId="0">
      <selection activeCell="P34" sqref="P34"/>
    </sheetView>
  </sheetViews>
  <sheetFormatPr baseColWidth="10" defaultRowHeight="14.6" x14ac:dyDescent="0.4"/>
  <cols>
    <col min="5" max="5" width="37.84375" customWidth="1"/>
    <col min="6" max="6" width="18.53515625" customWidth="1"/>
    <col min="7" max="7" width="19" customWidth="1"/>
    <col min="8" max="8" width="13.69140625" style="4" customWidth="1"/>
    <col min="9" max="9" width="9.07421875" style="4" customWidth="1"/>
    <col min="10" max="10" width="13.3046875" style="4" customWidth="1"/>
    <col min="11" max="11" width="11.53515625" style="4"/>
    <col min="12" max="12" width="16.53515625" style="4" customWidth="1"/>
    <col min="13" max="13" width="11.53515625" style="4"/>
    <col min="14" max="14" width="14.53515625" style="4" customWidth="1"/>
    <col min="15" max="15" width="11.53515625" style="4"/>
    <col min="16" max="16" width="17.07421875" style="4" customWidth="1"/>
    <col min="17" max="17" width="15" style="4" customWidth="1"/>
    <col min="18" max="18" width="14.53515625" style="4" customWidth="1"/>
    <col min="19" max="19" width="11.53515625" style="4"/>
    <col min="20" max="20" width="17.3046875" style="4" customWidth="1"/>
    <col min="21" max="21" width="11.53515625" style="4"/>
    <col min="22" max="22" width="17.53515625" style="4" customWidth="1"/>
    <col min="23" max="23" width="11.53515625" style="4"/>
    <col min="24" max="24" width="14.84375" style="4" customWidth="1"/>
    <col min="25" max="25" width="11.53515625" style="4"/>
    <col min="26" max="26" width="16.53515625" style="4" customWidth="1"/>
    <col min="27" max="27" width="11.53515625" style="4"/>
  </cols>
  <sheetData>
    <row r="1" spans="1:27" x14ac:dyDescent="0.4">
      <c r="A1" s="1" t="s">
        <v>0</v>
      </c>
      <c r="B1" s="1" t="s">
        <v>1</v>
      </c>
      <c r="C1" s="1" t="s">
        <v>48</v>
      </c>
      <c r="D1" s="1" t="s">
        <v>2</v>
      </c>
      <c r="E1" s="1" t="s">
        <v>3</v>
      </c>
      <c r="F1" s="1" t="s">
        <v>4</v>
      </c>
      <c r="G1" s="1" t="s">
        <v>5</v>
      </c>
      <c r="H1" s="83" t="s">
        <v>6</v>
      </c>
      <c r="I1" s="83"/>
      <c r="J1" s="83"/>
      <c r="K1" s="83"/>
      <c r="L1" s="83" t="s">
        <v>7</v>
      </c>
      <c r="M1" s="83"/>
      <c r="N1" s="83"/>
      <c r="O1" s="83"/>
      <c r="P1" s="83" t="s">
        <v>8</v>
      </c>
      <c r="Q1" s="83"/>
      <c r="R1" s="83"/>
      <c r="S1" s="83"/>
      <c r="T1" s="83" t="s">
        <v>24</v>
      </c>
      <c r="U1" s="83"/>
      <c r="V1" s="83"/>
      <c r="W1" s="83"/>
      <c r="X1" s="83" t="s">
        <v>9</v>
      </c>
      <c r="Y1" s="83"/>
      <c r="Z1" s="83"/>
      <c r="AA1" s="83"/>
    </row>
    <row r="2" spans="1:27" x14ac:dyDescent="0.4">
      <c r="H2" s="5" t="s">
        <v>10</v>
      </c>
      <c r="I2" s="6" t="s">
        <v>11</v>
      </c>
      <c r="J2" s="7" t="s">
        <v>12</v>
      </c>
      <c r="K2" s="3" t="s">
        <v>13</v>
      </c>
      <c r="L2" s="5" t="s">
        <v>10</v>
      </c>
      <c r="M2" s="6" t="s">
        <v>11</v>
      </c>
      <c r="N2" s="7" t="s">
        <v>12</v>
      </c>
      <c r="O2" s="3" t="s">
        <v>13</v>
      </c>
      <c r="P2" s="5" t="s">
        <v>10</v>
      </c>
      <c r="Q2" s="6" t="s">
        <v>11</v>
      </c>
      <c r="R2" s="7" t="s">
        <v>12</v>
      </c>
      <c r="S2" s="3" t="s">
        <v>13</v>
      </c>
      <c r="T2" s="5" t="s">
        <v>10</v>
      </c>
      <c r="U2" s="6" t="s">
        <v>11</v>
      </c>
      <c r="V2" s="7" t="s">
        <v>12</v>
      </c>
      <c r="W2" s="3" t="s">
        <v>13</v>
      </c>
      <c r="X2" s="5" t="s">
        <v>10</v>
      </c>
      <c r="Y2" s="6" t="s">
        <v>11</v>
      </c>
      <c r="Z2" s="7" t="s">
        <v>12</v>
      </c>
      <c r="AA2" s="3" t="s">
        <v>13</v>
      </c>
    </row>
    <row r="3" spans="1:27" s="4" customFormat="1" x14ac:dyDescent="0.4">
      <c r="A3" s="23"/>
      <c r="B3" s="24">
        <v>43388</v>
      </c>
      <c r="C3" s="25">
        <v>0.25</v>
      </c>
      <c r="D3" s="26" t="s">
        <v>47</v>
      </c>
      <c r="E3" s="3" t="s">
        <v>14</v>
      </c>
      <c r="F3" s="20">
        <f>13+28</f>
        <v>41</v>
      </c>
      <c r="G3" s="3">
        <v>29</v>
      </c>
      <c r="H3" s="3">
        <f t="shared" ref="H3:AA3" si="0">SUM(H4:H32)</f>
        <v>19</v>
      </c>
      <c r="I3" s="3">
        <f t="shared" si="0"/>
        <v>10</v>
      </c>
      <c r="J3" s="3">
        <f t="shared" si="0"/>
        <v>0</v>
      </c>
      <c r="K3" s="3">
        <f t="shared" si="0"/>
        <v>0</v>
      </c>
      <c r="L3" s="3">
        <f t="shared" si="0"/>
        <v>4</v>
      </c>
      <c r="M3" s="3">
        <f t="shared" si="0"/>
        <v>10</v>
      </c>
      <c r="N3" s="3">
        <f t="shared" si="0"/>
        <v>11</v>
      </c>
      <c r="O3" s="3">
        <f t="shared" si="0"/>
        <v>4</v>
      </c>
      <c r="P3" s="3">
        <f t="shared" si="0"/>
        <v>16</v>
      </c>
      <c r="Q3" s="3">
        <f t="shared" si="0"/>
        <v>13</v>
      </c>
      <c r="R3" s="3">
        <f t="shared" si="0"/>
        <v>0</v>
      </c>
      <c r="S3" s="3">
        <f t="shared" si="0"/>
        <v>0</v>
      </c>
      <c r="T3" s="3">
        <f t="shared" si="0"/>
        <v>27</v>
      </c>
      <c r="U3" s="3">
        <f t="shared" si="0"/>
        <v>2</v>
      </c>
      <c r="V3" s="3">
        <f t="shared" si="0"/>
        <v>0</v>
      </c>
      <c r="W3" s="3">
        <f t="shared" si="0"/>
        <v>0</v>
      </c>
      <c r="X3" s="3">
        <f t="shared" si="0"/>
        <v>20</v>
      </c>
      <c r="Y3" s="3">
        <f t="shared" si="0"/>
        <v>8</v>
      </c>
      <c r="Z3" s="3">
        <f t="shared" si="0"/>
        <v>1</v>
      </c>
      <c r="AA3" s="3">
        <f t="shared" si="0"/>
        <v>0</v>
      </c>
    </row>
    <row r="4" spans="1:27" x14ac:dyDescent="0.4">
      <c r="B4" s="2">
        <v>43391</v>
      </c>
      <c r="C4" s="21">
        <v>0.25</v>
      </c>
      <c r="G4">
        <v>1</v>
      </c>
      <c r="H4" s="5">
        <v>1</v>
      </c>
      <c r="I4" s="6"/>
      <c r="J4" s="7"/>
      <c r="K4" s="3"/>
      <c r="L4" s="5"/>
      <c r="M4" s="6">
        <v>1</v>
      </c>
      <c r="N4" s="7"/>
      <c r="O4" s="3"/>
      <c r="P4" s="5">
        <v>1</v>
      </c>
      <c r="Q4" s="6"/>
      <c r="R4" s="7"/>
      <c r="S4" s="3"/>
      <c r="T4" s="5">
        <v>1</v>
      </c>
      <c r="U4" s="6"/>
      <c r="V4" s="7"/>
      <c r="W4" s="3"/>
      <c r="X4" s="5">
        <v>1</v>
      </c>
      <c r="Y4" s="6"/>
      <c r="Z4" s="7"/>
      <c r="AA4" s="3"/>
    </row>
    <row r="5" spans="1:27" x14ac:dyDescent="0.4">
      <c r="B5" s="22" t="s">
        <v>49</v>
      </c>
      <c r="C5" s="21">
        <v>0.5</v>
      </c>
      <c r="G5">
        <v>2</v>
      </c>
      <c r="H5" s="5">
        <v>1</v>
      </c>
      <c r="I5" s="6"/>
      <c r="J5" s="7"/>
      <c r="K5" s="3"/>
      <c r="L5" s="5"/>
      <c r="M5" s="6">
        <v>1</v>
      </c>
      <c r="N5" s="7"/>
      <c r="O5" s="3"/>
      <c r="P5" s="5"/>
      <c r="Q5" s="6">
        <v>1</v>
      </c>
      <c r="R5" s="7"/>
      <c r="S5" s="3"/>
      <c r="T5" s="5">
        <v>1</v>
      </c>
      <c r="U5" s="6"/>
      <c r="V5" s="7"/>
      <c r="W5" s="3"/>
      <c r="X5" s="5">
        <v>1</v>
      </c>
      <c r="Y5" s="6"/>
      <c r="Z5" s="7"/>
      <c r="AA5" s="3"/>
    </row>
    <row r="6" spans="1:27" x14ac:dyDescent="0.4">
      <c r="G6">
        <v>3</v>
      </c>
      <c r="H6" s="5">
        <v>1</v>
      </c>
      <c r="I6" s="6"/>
      <c r="J6" s="7"/>
      <c r="K6" s="3"/>
      <c r="L6" s="5"/>
      <c r="M6" s="6">
        <v>1</v>
      </c>
      <c r="N6" s="7"/>
      <c r="O6" s="3"/>
      <c r="P6" s="5">
        <v>1</v>
      </c>
      <c r="Q6" s="6"/>
      <c r="R6" s="7"/>
      <c r="S6" s="3"/>
      <c r="T6" s="5">
        <v>1</v>
      </c>
      <c r="U6" s="6"/>
      <c r="V6" s="7"/>
      <c r="W6" s="3"/>
      <c r="X6" s="5">
        <v>1</v>
      </c>
      <c r="Y6" s="6"/>
      <c r="Z6" s="7"/>
      <c r="AA6" s="3"/>
    </row>
    <row r="7" spans="1:27" x14ac:dyDescent="0.4">
      <c r="G7">
        <v>4</v>
      </c>
      <c r="H7" s="5">
        <v>1</v>
      </c>
      <c r="I7" s="6"/>
      <c r="J7" s="7"/>
      <c r="K7" s="3"/>
      <c r="L7" s="5"/>
      <c r="M7" s="6">
        <v>1</v>
      </c>
      <c r="N7" s="7"/>
      <c r="O7" s="3"/>
      <c r="P7" s="5"/>
      <c r="Q7" s="6">
        <v>1</v>
      </c>
      <c r="R7" s="7"/>
      <c r="S7" s="3"/>
      <c r="T7" s="5">
        <v>1</v>
      </c>
      <c r="U7" s="6"/>
      <c r="V7" s="7"/>
      <c r="W7" s="3"/>
      <c r="X7" s="5"/>
      <c r="Y7" s="6">
        <v>1</v>
      </c>
      <c r="Z7" s="7"/>
      <c r="AA7" s="3"/>
    </row>
    <row r="8" spans="1:27" x14ac:dyDescent="0.4">
      <c r="G8">
        <v>5</v>
      </c>
      <c r="H8" s="5">
        <v>1</v>
      </c>
      <c r="I8" s="6"/>
      <c r="J8" s="7"/>
      <c r="K8" s="3"/>
      <c r="L8" s="5"/>
      <c r="M8" s="6">
        <v>1</v>
      </c>
      <c r="N8" s="7"/>
      <c r="O8" s="3"/>
      <c r="P8" s="5">
        <v>1</v>
      </c>
      <c r="Q8" s="6"/>
      <c r="R8" s="7"/>
      <c r="S8" s="3"/>
      <c r="T8" s="5">
        <v>1</v>
      </c>
      <c r="U8" s="6"/>
      <c r="V8" s="7"/>
      <c r="W8" s="3"/>
      <c r="X8" s="5">
        <v>1</v>
      </c>
      <c r="Y8" s="6"/>
      <c r="Z8" s="7"/>
      <c r="AA8" s="3"/>
    </row>
    <row r="9" spans="1:27" x14ac:dyDescent="0.4">
      <c r="G9">
        <v>6</v>
      </c>
      <c r="H9" s="5"/>
      <c r="I9" s="6">
        <v>1</v>
      </c>
      <c r="J9" s="7"/>
      <c r="K9" s="3"/>
      <c r="L9" s="5"/>
      <c r="M9" s="6">
        <v>1</v>
      </c>
      <c r="N9" s="7"/>
      <c r="O9" s="3"/>
      <c r="P9" s="5">
        <v>1</v>
      </c>
      <c r="Q9" s="6"/>
      <c r="R9" s="7"/>
      <c r="S9" s="3"/>
      <c r="T9" s="5">
        <v>1</v>
      </c>
      <c r="U9" s="6"/>
      <c r="V9" s="7"/>
      <c r="W9" s="3"/>
      <c r="X9" s="5"/>
      <c r="Y9" s="6">
        <v>1</v>
      </c>
      <c r="Z9" s="7"/>
      <c r="AA9" s="3"/>
    </row>
    <row r="10" spans="1:27" x14ac:dyDescent="0.4">
      <c r="G10">
        <v>7</v>
      </c>
      <c r="H10" s="5">
        <v>1</v>
      </c>
      <c r="I10" s="6"/>
      <c r="J10" s="7"/>
      <c r="K10" s="3"/>
      <c r="L10" s="5">
        <v>1</v>
      </c>
      <c r="M10" s="6"/>
      <c r="N10" s="7"/>
      <c r="O10" s="3"/>
      <c r="P10" s="5">
        <v>1</v>
      </c>
      <c r="Q10" s="6"/>
      <c r="R10" s="7"/>
      <c r="S10" s="3"/>
      <c r="T10" s="5">
        <v>1</v>
      </c>
      <c r="U10" s="6"/>
      <c r="V10" s="7"/>
      <c r="W10" s="3"/>
      <c r="X10" s="5"/>
      <c r="Y10" s="6">
        <v>1</v>
      </c>
      <c r="Z10" s="7"/>
      <c r="AA10" s="3"/>
    </row>
    <row r="11" spans="1:27" x14ac:dyDescent="0.4">
      <c r="G11">
        <v>8</v>
      </c>
      <c r="H11" s="5">
        <v>1</v>
      </c>
      <c r="I11" s="6"/>
      <c r="J11" s="7"/>
      <c r="K11" s="3"/>
      <c r="L11" s="5">
        <v>1</v>
      </c>
      <c r="M11" s="6"/>
      <c r="N11" s="7"/>
      <c r="O11" s="3"/>
      <c r="P11" s="5">
        <v>1</v>
      </c>
      <c r="Q11" s="6"/>
      <c r="R11" s="7"/>
      <c r="S11" s="3"/>
      <c r="T11" s="5">
        <v>1</v>
      </c>
      <c r="U11" s="6"/>
      <c r="V11" s="7"/>
      <c r="W11" s="3"/>
      <c r="X11" s="5">
        <v>1</v>
      </c>
      <c r="Y11" s="6"/>
      <c r="Z11" s="7"/>
      <c r="AA11" s="3"/>
    </row>
    <row r="12" spans="1:27" x14ac:dyDescent="0.4">
      <c r="G12">
        <v>9</v>
      </c>
      <c r="H12" s="5">
        <v>1</v>
      </c>
      <c r="I12" s="6"/>
      <c r="J12" s="7"/>
      <c r="K12" s="3"/>
      <c r="L12" s="5"/>
      <c r="M12" s="6">
        <v>1</v>
      </c>
      <c r="N12" s="7"/>
      <c r="O12" s="3"/>
      <c r="P12" s="5">
        <v>1</v>
      </c>
      <c r="Q12" s="6"/>
      <c r="R12" s="7"/>
      <c r="S12" s="3"/>
      <c r="T12" s="5">
        <v>1</v>
      </c>
      <c r="U12" s="6"/>
      <c r="V12" s="7"/>
      <c r="W12" s="3"/>
      <c r="X12" s="5">
        <v>1</v>
      </c>
      <c r="Y12" s="6"/>
      <c r="Z12" s="7"/>
      <c r="AA12" s="3"/>
    </row>
    <row r="13" spans="1:27" x14ac:dyDescent="0.4">
      <c r="G13">
        <v>10</v>
      </c>
      <c r="H13" s="5">
        <v>1</v>
      </c>
      <c r="I13" s="6"/>
      <c r="J13" s="7"/>
      <c r="K13" s="3"/>
      <c r="L13" s="5"/>
      <c r="M13" s="6">
        <v>1</v>
      </c>
      <c r="N13" s="7"/>
      <c r="O13" s="3"/>
      <c r="P13" s="5">
        <v>1</v>
      </c>
      <c r="Q13" s="6"/>
      <c r="R13" s="7"/>
      <c r="S13" s="3"/>
      <c r="T13" s="5">
        <v>1</v>
      </c>
      <c r="U13" s="6"/>
      <c r="V13" s="7"/>
      <c r="W13" s="3"/>
      <c r="X13" s="5">
        <v>1</v>
      </c>
      <c r="Y13" s="6"/>
      <c r="Z13" s="7"/>
      <c r="AA13" s="3"/>
    </row>
    <row r="14" spans="1:27" x14ac:dyDescent="0.4">
      <c r="G14">
        <v>11</v>
      </c>
      <c r="H14" s="5">
        <v>1</v>
      </c>
      <c r="I14" s="6"/>
      <c r="J14" s="7"/>
      <c r="K14" s="3"/>
      <c r="L14" s="5"/>
      <c r="M14" s="6">
        <v>1</v>
      </c>
      <c r="N14" s="7"/>
      <c r="O14" s="3"/>
      <c r="P14" s="5"/>
      <c r="Q14" s="6">
        <v>1</v>
      </c>
      <c r="R14" s="7"/>
      <c r="S14" s="3"/>
      <c r="T14" s="5">
        <v>1</v>
      </c>
      <c r="U14" s="6"/>
      <c r="V14" s="7"/>
      <c r="W14" s="3"/>
      <c r="X14" s="5"/>
      <c r="Y14" s="6">
        <v>1</v>
      </c>
      <c r="Z14" s="7"/>
      <c r="AA14" s="3"/>
    </row>
    <row r="15" spans="1:27" x14ac:dyDescent="0.4">
      <c r="G15">
        <v>12</v>
      </c>
      <c r="H15" s="5">
        <v>1</v>
      </c>
      <c r="I15" s="6"/>
      <c r="J15" s="7"/>
      <c r="K15" s="3"/>
      <c r="L15" s="5">
        <v>1</v>
      </c>
      <c r="M15" s="6"/>
      <c r="N15" s="7"/>
      <c r="O15" s="3"/>
      <c r="P15" s="5">
        <v>1</v>
      </c>
      <c r="Q15" s="6"/>
      <c r="R15" s="7"/>
      <c r="S15" s="3"/>
      <c r="T15" s="5">
        <v>1</v>
      </c>
      <c r="U15" s="6"/>
      <c r="V15" s="7"/>
      <c r="W15" s="3"/>
      <c r="X15" s="5">
        <v>1</v>
      </c>
      <c r="Y15" s="6"/>
      <c r="Z15" s="7"/>
      <c r="AA15" s="3"/>
    </row>
    <row r="16" spans="1:27" x14ac:dyDescent="0.4">
      <c r="G16">
        <v>13</v>
      </c>
      <c r="H16" s="5">
        <v>1</v>
      </c>
      <c r="I16" s="6"/>
      <c r="J16" s="7"/>
      <c r="K16" s="3"/>
      <c r="L16" s="5"/>
      <c r="M16" s="6">
        <v>1</v>
      </c>
      <c r="N16" s="7"/>
      <c r="O16" s="3"/>
      <c r="P16" s="5">
        <v>1</v>
      </c>
      <c r="Q16" s="6"/>
      <c r="R16" s="7"/>
      <c r="S16" s="3"/>
      <c r="T16" s="5">
        <v>1</v>
      </c>
      <c r="U16" s="6"/>
      <c r="V16" s="7"/>
      <c r="W16" s="3"/>
      <c r="X16" s="5">
        <v>1</v>
      </c>
      <c r="Y16" s="6"/>
      <c r="Z16" s="7"/>
      <c r="AA16" s="3"/>
    </row>
    <row r="17" spans="7:27" x14ac:dyDescent="0.4">
      <c r="G17">
        <v>14</v>
      </c>
      <c r="H17" s="5"/>
      <c r="I17" s="6">
        <v>1</v>
      </c>
      <c r="J17" s="7"/>
      <c r="K17" s="3"/>
      <c r="L17" s="5"/>
      <c r="M17" s="6"/>
      <c r="N17" s="7">
        <v>1</v>
      </c>
      <c r="O17" s="3"/>
      <c r="P17" s="5">
        <v>1</v>
      </c>
      <c r="Q17" s="6"/>
      <c r="R17" s="7"/>
      <c r="S17" s="3"/>
      <c r="T17" s="5"/>
      <c r="U17" s="6">
        <v>1</v>
      </c>
      <c r="V17" s="7"/>
      <c r="W17" s="3"/>
      <c r="X17" s="5"/>
      <c r="Y17" s="6">
        <v>1</v>
      </c>
      <c r="Z17" s="7"/>
      <c r="AA17" s="3"/>
    </row>
    <row r="18" spans="7:27" x14ac:dyDescent="0.4">
      <c r="G18">
        <v>15</v>
      </c>
      <c r="H18" s="5"/>
      <c r="I18" s="6">
        <v>1</v>
      </c>
      <c r="J18" s="7"/>
      <c r="K18" s="3"/>
      <c r="L18" s="5"/>
      <c r="M18" s="6"/>
      <c r="N18" s="7">
        <v>1</v>
      </c>
      <c r="O18" s="3"/>
      <c r="P18" s="5"/>
      <c r="Q18" s="6">
        <v>1</v>
      </c>
      <c r="R18" s="7"/>
      <c r="S18" s="3"/>
      <c r="T18" s="5">
        <v>1</v>
      </c>
      <c r="U18" s="6"/>
      <c r="V18" s="7"/>
      <c r="W18" s="3"/>
      <c r="X18" s="5"/>
      <c r="Y18" s="6">
        <v>1</v>
      </c>
      <c r="Z18" s="7"/>
      <c r="AA18" s="3"/>
    </row>
    <row r="19" spans="7:27" x14ac:dyDescent="0.4">
      <c r="G19">
        <v>16</v>
      </c>
      <c r="H19" s="5"/>
      <c r="I19" s="6">
        <v>1</v>
      </c>
      <c r="J19" s="7"/>
      <c r="K19" s="3"/>
      <c r="L19" s="5"/>
      <c r="M19" s="6"/>
      <c r="N19" s="7">
        <v>1</v>
      </c>
      <c r="O19" s="3"/>
      <c r="P19" s="5"/>
      <c r="Q19" s="6">
        <v>1</v>
      </c>
      <c r="R19" s="7"/>
      <c r="S19" s="3"/>
      <c r="T19" s="5"/>
      <c r="U19" s="6">
        <v>1</v>
      </c>
      <c r="V19" s="7"/>
      <c r="W19" s="3"/>
      <c r="X19" s="5"/>
      <c r="Y19" s="6">
        <v>1</v>
      </c>
      <c r="Z19" s="7"/>
      <c r="AA19" s="3"/>
    </row>
    <row r="20" spans="7:27" x14ac:dyDescent="0.4">
      <c r="G20">
        <v>17</v>
      </c>
      <c r="H20" s="5">
        <v>1</v>
      </c>
      <c r="I20" s="6"/>
      <c r="J20" s="7"/>
      <c r="K20" s="3"/>
      <c r="L20" s="5"/>
      <c r="M20" s="6"/>
      <c r="N20" s="7">
        <v>1</v>
      </c>
      <c r="O20" s="3"/>
      <c r="P20" s="5"/>
      <c r="Q20" s="6">
        <v>1</v>
      </c>
      <c r="R20" s="7"/>
      <c r="S20" s="3"/>
      <c r="T20" s="5">
        <v>1</v>
      </c>
      <c r="U20" s="6"/>
      <c r="V20" s="7"/>
      <c r="W20" s="3"/>
      <c r="X20" s="5">
        <v>1</v>
      </c>
      <c r="Y20" s="6"/>
      <c r="Z20" s="7"/>
      <c r="AA20" s="3"/>
    </row>
    <row r="21" spans="7:27" x14ac:dyDescent="0.4">
      <c r="G21">
        <v>18</v>
      </c>
      <c r="H21" s="5">
        <v>1</v>
      </c>
      <c r="I21" s="6"/>
      <c r="J21" s="7"/>
      <c r="K21" s="3"/>
      <c r="L21" s="5"/>
      <c r="M21" s="6"/>
      <c r="N21" s="7">
        <v>1</v>
      </c>
      <c r="O21" s="3"/>
      <c r="P21" s="5">
        <v>1</v>
      </c>
      <c r="Q21" s="6"/>
      <c r="R21" s="7"/>
      <c r="S21" s="3"/>
      <c r="T21" s="5">
        <v>1</v>
      </c>
      <c r="U21" s="6"/>
      <c r="V21" s="7"/>
      <c r="W21" s="3"/>
      <c r="X21" s="5">
        <v>1</v>
      </c>
      <c r="Y21" s="6"/>
      <c r="Z21" s="7"/>
      <c r="AA21" s="3"/>
    </row>
    <row r="22" spans="7:27" x14ac:dyDescent="0.4">
      <c r="G22">
        <v>19</v>
      </c>
      <c r="H22" s="5">
        <v>1</v>
      </c>
      <c r="I22" s="6"/>
      <c r="J22" s="7"/>
      <c r="K22" s="3"/>
      <c r="L22" s="5"/>
      <c r="M22" s="6"/>
      <c r="N22" s="7">
        <v>1</v>
      </c>
      <c r="O22" s="3"/>
      <c r="P22" s="5"/>
      <c r="Q22" s="6">
        <v>1</v>
      </c>
      <c r="R22" s="7"/>
      <c r="S22" s="3"/>
      <c r="T22" s="5">
        <v>1</v>
      </c>
      <c r="U22" s="6"/>
      <c r="V22" s="7"/>
      <c r="W22" s="3"/>
      <c r="X22" s="5">
        <v>1</v>
      </c>
      <c r="Y22" s="6"/>
      <c r="Z22" s="7"/>
      <c r="AA22" s="3"/>
    </row>
    <row r="23" spans="7:27" x14ac:dyDescent="0.4">
      <c r="G23">
        <v>20</v>
      </c>
      <c r="H23" s="5"/>
      <c r="I23" s="6">
        <v>1</v>
      </c>
      <c r="J23" s="7"/>
      <c r="K23" s="3"/>
      <c r="L23" s="5"/>
      <c r="M23" s="6"/>
      <c r="N23" s="7">
        <v>1</v>
      </c>
      <c r="O23" s="3"/>
      <c r="P23" s="5"/>
      <c r="Q23" s="6">
        <v>1</v>
      </c>
      <c r="R23" s="7"/>
      <c r="S23" s="3"/>
      <c r="T23" s="5">
        <v>1</v>
      </c>
      <c r="U23" s="6"/>
      <c r="V23" s="7"/>
      <c r="W23" s="3"/>
      <c r="X23" s="5">
        <v>1</v>
      </c>
      <c r="Y23" s="6"/>
      <c r="Z23" s="7"/>
      <c r="AA23" s="3"/>
    </row>
    <row r="24" spans="7:27" x14ac:dyDescent="0.4">
      <c r="G24">
        <v>21</v>
      </c>
      <c r="H24" s="5">
        <v>1</v>
      </c>
      <c r="I24" s="6"/>
      <c r="J24" s="7"/>
      <c r="K24" s="3"/>
      <c r="L24" s="5">
        <v>1</v>
      </c>
      <c r="M24" s="6"/>
      <c r="N24" s="7"/>
      <c r="O24" s="3"/>
      <c r="P24" s="5">
        <v>1</v>
      </c>
      <c r="Q24" s="6"/>
      <c r="R24" s="7"/>
      <c r="S24" s="3"/>
      <c r="T24" s="5">
        <v>1</v>
      </c>
      <c r="U24" s="6"/>
      <c r="V24" s="7"/>
      <c r="W24" s="3"/>
      <c r="X24" s="5">
        <v>1</v>
      </c>
      <c r="Y24" s="6"/>
      <c r="Z24" s="7"/>
      <c r="AA24" s="3"/>
    </row>
    <row r="25" spans="7:27" x14ac:dyDescent="0.4">
      <c r="G25">
        <v>22</v>
      </c>
      <c r="H25" s="5"/>
      <c r="I25" s="6">
        <v>1</v>
      </c>
      <c r="J25" s="7"/>
      <c r="K25" s="3"/>
      <c r="L25" s="5"/>
      <c r="M25" s="6"/>
      <c r="N25" s="7">
        <v>1</v>
      </c>
      <c r="O25" s="3"/>
      <c r="P25" s="5"/>
      <c r="Q25" s="6">
        <v>1</v>
      </c>
      <c r="R25" s="7"/>
      <c r="S25" s="3"/>
      <c r="T25" s="5">
        <v>1</v>
      </c>
      <c r="U25" s="6"/>
      <c r="V25" s="7"/>
      <c r="W25" s="3"/>
      <c r="X25" s="5">
        <v>1</v>
      </c>
      <c r="Y25" s="6"/>
      <c r="Z25" s="7"/>
      <c r="AA25" s="3"/>
    </row>
    <row r="26" spans="7:27" x14ac:dyDescent="0.4">
      <c r="G26">
        <v>23</v>
      </c>
      <c r="H26" s="5"/>
      <c r="I26" s="6">
        <v>1</v>
      </c>
      <c r="J26" s="7"/>
      <c r="K26" s="3"/>
      <c r="L26" s="5"/>
      <c r="M26" s="6"/>
      <c r="N26" s="7">
        <v>1</v>
      </c>
      <c r="O26" s="3"/>
      <c r="P26" s="5"/>
      <c r="Q26" s="6">
        <v>1</v>
      </c>
      <c r="R26" s="7"/>
      <c r="S26" s="3"/>
      <c r="T26" s="5">
        <v>1</v>
      </c>
      <c r="U26" s="6"/>
      <c r="V26" s="7"/>
      <c r="W26" s="3"/>
      <c r="X26" s="5">
        <v>1</v>
      </c>
      <c r="Y26" s="6"/>
      <c r="Z26" s="7"/>
      <c r="AA26" s="3"/>
    </row>
    <row r="27" spans="7:27" x14ac:dyDescent="0.4">
      <c r="G27">
        <v>24</v>
      </c>
      <c r="H27" s="5"/>
      <c r="I27" s="6">
        <v>1</v>
      </c>
      <c r="J27" s="7"/>
      <c r="K27" s="3"/>
      <c r="L27" s="5"/>
      <c r="M27" s="6"/>
      <c r="N27" s="7"/>
      <c r="O27" s="3">
        <v>1</v>
      </c>
      <c r="P27" s="5"/>
      <c r="Q27" s="6">
        <v>1</v>
      </c>
      <c r="R27" s="7"/>
      <c r="S27" s="3"/>
      <c r="T27" s="5">
        <v>1</v>
      </c>
      <c r="U27" s="6"/>
      <c r="V27" s="7"/>
      <c r="W27" s="3"/>
      <c r="X27" s="5"/>
      <c r="Y27" s="6"/>
      <c r="Z27" s="7">
        <v>1</v>
      </c>
      <c r="AA27" s="3"/>
    </row>
    <row r="28" spans="7:27" x14ac:dyDescent="0.4">
      <c r="G28">
        <v>25</v>
      </c>
      <c r="H28" s="5"/>
      <c r="I28" s="6">
        <v>1</v>
      </c>
      <c r="J28" s="7"/>
      <c r="K28" s="3"/>
      <c r="L28" s="5"/>
      <c r="M28" s="6"/>
      <c r="N28" s="7"/>
      <c r="O28" s="3">
        <v>1</v>
      </c>
      <c r="P28" s="5">
        <v>1</v>
      </c>
      <c r="Q28" s="6"/>
      <c r="R28" s="7"/>
      <c r="S28" s="3"/>
      <c r="T28" s="5">
        <v>1</v>
      </c>
      <c r="U28" s="6"/>
      <c r="V28" s="7"/>
      <c r="W28" s="3"/>
      <c r="X28" s="5">
        <v>1</v>
      </c>
      <c r="Y28" s="6"/>
      <c r="Z28" s="7"/>
      <c r="AA28" s="3"/>
    </row>
    <row r="29" spans="7:27" x14ac:dyDescent="0.4">
      <c r="G29">
        <v>26</v>
      </c>
      <c r="H29" s="5">
        <v>1</v>
      </c>
      <c r="I29" s="6"/>
      <c r="J29" s="7"/>
      <c r="K29" s="3"/>
      <c r="L29" s="5"/>
      <c r="M29" s="6"/>
      <c r="N29" s="7"/>
      <c r="O29" s="3">
        <v>1</v>
      </c>
      <c r="P29" s="5">
        <v>1</v>
      </c>
      <c r="Q29" s="6"/>
      <c r="R29" s="7"/>
      <c r="S29" s="3"/>
      <c r="T29" s="5">
        <v>1</v>
      </c>
      <c r="U29" s="6"/>
      <c r="V29" s="7"/>
      <c r="W29" s="3"/>
      <c r="X29" s="5">
        <v>1</v>
      </c>
      <c r="Y29" s="6"/>
      <c r="Z29" s="7"/>
      <c r="AA29" s="3"/>
    </row>
    <row r="30" spans="7:27" x14ac:dyDescent="0.4">
      <c r="G30">
        <v>27</v>
      </c>
      <c r="H30" s="5">
        <v>1</v>
      </c>
      <c r="I30" s="6"/>
      <c r="J30" s="7"/>
      <c r="K30" s="3"/>
      <c r="L30" s="5"/>
      <c r="M30" s="6"/>
      <c r="N30" s="7">
        <v>1</v>
      </c>
      <c r="O30" s="3"/>
      <c r="P30" s="5">
        <v>1</v>
      </c>
      <c r="Q30" s="6"/>
      <c r="R30" s="7"/>
      <c r="S30" s="3"/>
      <c r="T30" s="5">
        <v>1</v>
      </c>
      <c r="U30" s="6"/>
      <c r="V30" s="7"/>
      <c r="W30" s="3"/>
      <c r="X30" s="5">
        <v>1</v>
      </c>
      <c r="Y30" s="6"/>
      <c r="Z30" s="7"/>
      <c r="AA30" s="3"/>
    </row>
    <row r="31" spans="7:27" x14ac:dyDescent="0.4">
      <c r="G31">
        <v>28</v>
      </c>
      <c r="H31" s="5"/>
      <c r="I31" s="6">
        <v>1</v>
      </c>
      <c r="J31" s="7"/>
      <c r="K31" s="3"/>
      <c r="L31" s="5"/>
      <c r="M31" s="6"/>
      <c r="N31" s="7"/>
      <c r="O31" s="3">
        <v>1</v>
      </c>
      <c r="P31" s="5"/>
      <c r="Q31" s="6">
        <v>1</v>
      </c>
      <c r="R31" s="7"/>
      <c r="S31" s="3"/>
      <c r="T31" s="5">
        <v>1</v>
      </c>
      <c r="U31" s="6"/>
      <c r="V31" s="7"/>
      <c r="W31" s="3"/>
      <c r="X31" s="5"/>
      <c r="Y31" s="6">
        <v>1</v>
      </c>
      <c r="Z31" s="7"/>
      <c r="AA31" s="3"/>
    </row>
    <row r="32" spans="7:27" x14ac:dyDescent="0.4">
      <c r="G32">
        <v>29</v>
      </c>
      <c r="H32" s="5">
        <v>1</v>
      </c>
      <c r="I32" s="6"/>
      <c r="J32" s="7"/>
      <c r="K32" s="3"/>
      <c r="L32" s="5"/>
      <c r="M32" s="6"/>
      <c r="N32" s="7">
        <v>1</v>
      </c>
      <c r="O32" s="3"/>
      <c r="P32" s="5"/>
      <c r="Q32" s="6">
        <v>1</v>
      </c>
      <c r="R32" s="7"/>
      <c r="S32" s="3"/>
      <c r="T32" s="5">
        <v>1</v>
      </c>
      <c r="U32" s="6"/>
      <c r="V32" s="7"/>
      <c r="W32" s="3"/>
      <c r="X32" s="5">
        <v>1</v>
      </c>
      <c r="Y32" s="6"/>
      <c r="Z32" s="7"/>
      <c r="AA32" s="3"/>
    </row>
    <row r="33" spans="1:27" ht="28.3" x14ac:dyDescent="0.75">
      <c r="G33" s="8" t="s">
        <v>20</v>
      </c>
      <c r="H33" s="78">
        <f>SUM(H4:K32)</f>
        <v>29</v>
      </c>
      <c r="I33" s="78"/>
      <c r="J33" s="78"/>
      <c r="K33" s="78"/>
      <c r="L33" s="78">
        <f>SUM(L3:O3)</f>
        <v>29</v>
      </c>
      <c r="M33" s="78"/>
      <c r="N33" s="78"/>
      <c r="O33" s="78"/>
      <c r="P33" s="79">
        <f>SUM(P3:S3)</f>
        <v>29</v>
      </c>
      <c r="Q33" s="80"/>
      <c r="R33" s="80"/>
      <c r="S33" s="81"/>
      <c r="T33" s="78">
        <f>SUM(T3:W3)</f>
        <v>29</v>
      </c>
      <c r="U33" s="78"/>
      <c r="V33" s="78"/>
      <c r="W33" s="78"/>
      <c r="X33" s="78">
        <f>SUM(X3:AA3)</f>
        <v>29</v>
      </c>
      <c r="Y33" s="78"/>
      <c r="Z33" s="78"/>
      <c r="AA33" s="78"/>
    </row>
    <row r="34" spans="1:27" s="11" customFormat="1" ht="28.3" x14ac:dyDescent="0.75">
      <c r="G34" s="19" t="s">
        <v>19</v>
      </c>
      <c r="H34" s="10">
        <f>H3/29</f>
        <v>0.65517241379310343</v>
      </c>
      <c r="I34" s="10">
        <f>I3/29</f>
        <v>0.34482758620689657</v>
      </c>
      <c r="J34" s="10">
        <f>SUM(J4:J32)/G3</f>
        <v>0</v>
      </c>
      <c r="K34" s="10">
        <f>SUM(K4:K32)/G3</f>
        <v>0</v>
      </c>
      <c r="L34" s="10">
        <f t="shared" ref="L34:Q34" si="1">L3/29</f>
        <v>0.13793103448275862</v>
      </c>
      <c r="M34" s="10">
        <f t="shared" si="1"/>
        <v>0.34482758620689657</v>
      </c>
      <c r="N34" s="10">
        <f t="shared" si="1"/>
        <v>0.37931034482758619</v>
      </c>
      <c r="O34" s="10">
        <f t="shared" si="1"/>
        <v>0.13793103448275862</v>
      </c>
      <c r="P34" s="10">
        <f t="shared" si="1"/>
        <v>0.55172413793103448</v>
      </c>
      <c r="Q34" s="10">
        <f t="shared" si="1"/>
        <v>0.44827586206896552</v>
      </c>
      <c r="R34" s="10">
        <f>SUM(R3:R32)/G3</f>
        <v>0</v>
      </c>
      <c r="S34" s="10">
        <f>SUM(S3:S32)/G3</f>
        <v>0</v>
      </c>
      <c r="T34" s="10">
        <f>T3/29</f>
        <v>0.93103448275862066</v>
      </c>
      <c r="U34" s="10">
        <f>U3/29</f>
        <v>6.8965517241379309E-2</v>
      </c>
      <c r="V34" s="10">
        <f>SUM(V3:V32)/G3</f>
        <v>0</v>
      </c>
      <c r="W34" s="10">
        <f>SUM(W3:W32)/G3</f>
        <v>0</v>
      </c>
      <c r="X34" s="10">
        <f>X3/29</f>
        <v>0.68965517241379315</v>
      </c>
      <c r="Y34" s="10">
        <f>Y3/29</f>
        <v>0.27586206896551724</v>
      </c>
      <c r="Z34" s="10">
        <f>Z3/29</f>
        <v>3.4482758620689655E-2</v>
      </c>
      <c r="AA34" s="10">
        <f>SUM(AA3:AA32)/G3</f>
        <v>0</v>
      </c>
    </row>
    <row r="35" spans="1:27" ht="28.3" x14ac:dyDescent="0.75">
      <c r="G35" s="8" t="s">
        <v>21</v>
      </c>
      <c r="H35" s="77" t="s">
        <v>37</v>
      </c>
      <c r="I35" s="77"/>
      <c r="J35" s="77"/>
      <c r="K35" s="77"/>
      <c r="L35" s="77" t="s">
        <v>22</v>
      </c>
      <c r="M35" s="77"/>
      <c r="N35" s="77"/>
      <c r="O35" s="77"/>
      <c r="P35" s="77" t="s">
        <v>23</v>
      </c>
      <c r="Q35" s="77"/>
      <c r="R35" s="77"/>
      <c r="S35" s="77"/>
      <c r="T35" s="77" t="s">
        <v>31</v>
      </c>
      <c r="U35" s="77"/>
      <c r="V35" s="77"/>
      <c r="W35" s="77"/>
      <c r="X35" s="77" t="s">
        <v>25</v>
      </c>
      <c r="Y35" s="77"/>
      <c r="Z35" s="77"/>
      <c r="AA35" s="77"/>
    </row>
    <row r="38" spans="1:27" x14ac:dyDescent="0.4">
      <c r="H38" s="16">
        <f t="shared" ref="H38:AA38" si="2">SUM(H4:H32)</f>
        <v>19</v>
      </c>
      <c r="I38" s="16">
        <f t="shared" si="2"/>
        <v>10</v>
      </c>
      <c r="J38" s="16">
        <f t="shared" si="2"/>
        <v>0</v>
      </c>
      <c r="K38" s="16">
        <f t="shared" si="2"/>
        <v>0</v>
      </c>
      <c r="L38" s="16">
        <f t="shared" si="2"/>
        <v>4</v>
      </c>
      <c r="M38" s="16">
        <f t="shared" si="2"/>
        <v>10</v>
      </c>
      <c r="N38" s="16">
        <f t="shared" si="2"/>
        <v>11</v>
      </c>
      <c r="O38" s="16">
        <f t="shared" si="2"/>
        <v>4</v>
      </c>
      <c r="P38" s="16">
        <f t="shared" si="2"/>
        <v>16</v>
      </c>
      <c r="Q38" s="16">
        <f t="shared" si="2"/>
        <v>13</v>
      </c>
      <c r="R38" s="16">
        <f t="shared" si="2"/>
        <v>0</v>
      </c>
      <c r="S38" s="16">
        <f t="shared" si="2"/>
        <v>0</v>
      </c>
      <c r="T38" s="16">
        <f t="shared" si="2"/>
        <v>27</v>
      </c>
      <c r="U38" s="16">
        <f t="shared" si="2"/>
        <v>2</v>
      </c>
      <c r="V38" s="16">
        <f t="shared" si="2"/>
        <v>0</v>
      </c>
      <c r="W38" s="16">
        <f t="shared" si="2"/>
        <v>0</v>
      </c>
      <c r="X38" s="16">
        <f t="shared" si="2"/>
        <v>20</v>
      </c>
      <c r="Y38" s="16">
        <f t="shared" si="2"/>
        <v>8</v>
      </c>
      <c r="Z38" s="16">
        <f t="shared" si="2"/>
        <v>1</v>
      </c>
      <c r="AA38" s="16">
        <f t="shared" si="2"/>
        <v>0</v>
      </c>
    </row>
    <row r="43" spans="1:27" x14ac:dyDescent="0.4">
      <c r="A43" s="28">
        <v>1</v>
      </c>
    </row>
  </sheetData>
  <mergeCells count="15">
    <mergeCell ref="H35:K35"/>
    <mergeCell ref="L35:O35"/>
    <mergeCell ref="P35:S35"/>
    <mergeCell ref="T35:W35"/>
    <mergeCell ref="X35:AA35"/>
    <mergeCell ref="H1:K1"/>
    <mergeCell ref="L1:O1"/>
    <mergeCell ref="P1:S1"/>
    <mergeCell ref="T1:W1"/>
    <mergeCell ref="X1:AA1"/>
    <mergeCell ref="H33:K33"/>
    <mergeCell ref="L33:O33"/>
    <mergeCell ref="P33:S33"/>
    <mergeCell ref="T33:W33"/>
    <mergeCell ref="X33:AA33"/>
  </mergeCells>
  <conditionalFormatting sqref="H33:P33 T33:AA33">
    <cfRule type="cellIs" dxfId="18" priority="3" operator="lessThan">
      <formula>$G$3</formula>
    </cfRule>
  </conditionalFormatting>
  <conditionalFormatting sqref="X3">
    <cfRule type="cellIs" dxfId="17" priority="2" operator="equal">
      <formula>$U$3</formula>
    </cfRule>
  </conditionalFormatting>
  <conditionalFormatting sqref="G34:AA34">
    <cfRule type="cellIs" dxfId="16" priority="1" operator="greaterThan">
      <formula>$A$43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N28" workbookViewId="0">
      <selection activeCell="M46" sqref="M46"/>
    </sheetView>
  </sheetViews>
  <sheetFormatPr baseColWidth="10" defaultRowHeight="14.6" x14ac:dyDescent="0.4"/>
  <cols>
    <col min="2" max="2" width="17.3046875" customWidth="1"/>
    <col min="3" max="3" width="20.4609375" customWidth="1"/>
    <col min="4" max="4" width="43" customWidth="1"/>
    <col min="5" max="5" width="18.53515625" customWidth="1"/>
    <col min="6" max="6" width="19" customWidth="1"/>
    <col min="7" max="7" width="13.69140625" style="4" customWidth="1"/>
    <col min="8" max="8" width="12.4609375" style="4" customWidth="1"/>
    <col min="9" max="9" width="13.3046875" style="4" customWidth="1"/>
    <col min="10" max="10" width="16.3046875" style="4" customWidth="1"/>
    <col min="11" max="11" width="21.53515625" style="4" customWidth="1"/>
    <col min="12" max="12" width="14" style="4" bestFit="1" customWidth="1"/>
    <col min="13" max="13" width="14.53515625" style="4" customWidth="1"/>
    <col min="14" max="14" width="11.84375" style="4" bestFit="1" customWidth="1"/>
    <col min="15" max="15" width="17.07421875" style="4" customWidth="1"/>
    <col min="16" max="16" width="15" style="4" customWidth="1"/>
    <col min="17" max="17" width="14.53515625" style="4" customWidth="1"/>
    <col min="18" max="18" width="11.84375" style="4" customWidth="1"/>
    <col min="19" max="19" width="17.3046875" style="4" customWidth="1"/>
    <col min="20" max="20" width="14" style="4" bestFit="1" customWidth="1"/>
    <col min="21" max="21" width="17.53515625" style="4" customWidth="1"/>
    <col min="22" max="22" width="11.84375" style="4" bestFit="1" customWidth="1"/>
    <col min="23" max="23" width="16" customWidth="1"/>
    <col min="24" max="24" width="16.3046875" customWidth="1"/>
    <col min="25" max="25" width="18.23046875" customWidth="1"/>
  </cols>
  <sheetData>
    <row r="1" spans="1:25" s="13" customFormat="1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57</v>
      </c>
      <c r="H1" s="76"/>
      <c r="I1" s="76"/>
      <c r="J1" s="76"/>
      <c r="K1" s="76" t="s">
        <v>58</v>
      </c>
      <c r="L1" s="76"/>
      <c r="M1" s="76"/>
      <c r="N1" s="76"/>
      <c r="O1" s="76" t="s">
        <v>7</v>
      </c>
      <c r="P1" s="76"/>
      <c r="Q1" s="76"/>
      <c r="R1" s="76"/>
      <c r="S1" s="76" t="s">
        <v>59</v>
      </c>
      <c r="T1" s="76"/>
      <c r="U1" s="76"/>
      <c r="V1" s="76"/>
      <c r="W1" s="76" t="s">
        <v>63</v>
      </c>
      <c r="X1" s="76"/>
      <c r="Y1" s="76"/>
    </row>
    <row r="2" spans="1:25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  <c r="W2" s="5" t="s">
        <v>60</v>
      </c>
      <c r="X2" s="6" t="s">
        <v>61</v>
      </c>
      <c r="Y2" s="7" t="s">
        <v>62</v>
      </c>
    </row>
    <row r="3" spans="1:25" s="4" customFormat="1" x14ac:dyDescent="0.4">
      <c r="A3" s="24">
        <v>43426</v>
      </c>
      <c r="B3" s="3" t="s">
        <v>33</v>
      </c>
      <c r="C3" s="3" t="s">
        <v>55</v>
      </c>
      <c r="D3" s="3" t="s">
        <v>56</v>
      </c>
      <c r="E3" s="3">
        <v>48</v>
      </c>
      <c r="F3" s="3">
        <v>37</v>
      </c>
      <c r="G3" s="3">
        <f>SUM(G4:G39)</f>
        <v>27</v>
      </c>
      <c r="H3" s="3">
        <f>SUM(H4:H39)</f>
        <v>9</v>
      </c>
      <c r="I3" s="3">
        <f>SUM(I4)</f>
        <v>0</v>
      </c>
      <c r="J3" s="3">
        <v>0</v>
      </c>
      <c r="K3" s="3">
        <f>SUM(K4:K39)</f>
        <v>16</v>
      </c>
      <c r="L3" s="3">
        <f>SUM(L4:L39)</f>
        <v>20</v>
      </c>
      <c r="M3" s="3">
        <v>0</v>
      </c>
      <c r="N3" s="3">
        <v>0</v>
      </c>
      <c r="O3" s="3">
        <f>SUM(O4:O39)</f>
        <v>25</v>
      </c>
      <c r="P3" s="3">
        <f>SUM(P4:P39)</f>
        <v>11</v>
      </c>
      <c r="Q3" s="3">
        <f>SUM(Q4:Q39)</f>
        <v>0</v>
      </c>
      <c r="R3" s="3"/>
      <c r="S3" s="3">
        <f>SUM(S4:S39)</f>
        <v>27</v>
      </c>
      <c r="T3" s="3">
        <f>SUM(T4:T39)</f>
        <v>7</v>
      </c>
      <c r="U3" s="3">
        <f>SUM(U4:U39)</f>
        <v>2</v>
      </c>
      <c r="V3" s="3"/>
      <c r="W3" s="3">
        <f>SUM(W4:W39)</f>
        <v>1</v>
      </c>
      <c r="X3" s="3">
        <f>SUM(X4:X39)</f>
        <v>14</v>
      </c>
      <c r="Y3" s="3">
        <f>SUM(Y4:Y39)</f>
        <v>21</v>
      </c>
    </row>
    <row r="4" spans="1:25" x14ac:dyDescent="0.4">
      <c r="E4" t="s">
        <v>75</v>
      </c>
      <c r="F4">
        <v>1</v>
      </c>
      <c r="G4" s="5"/>
      <c r="H4" s="6">
        <v>1</v>
      </c>
      <c r="I4" s="7"/>
      <c r="J4" s="3"/>
      <c r="K4" s="5"/>
      <c r="L4" s="6">
        <v>1</v>
      </c>
      <c r="M4" s="7"/>
      <c r="N4" s="3"/>
      <c r="O4" s="5">
        <v>1</v>
      </c>
      <c r="P4" s="6"/>
      <c r="Q4" s="7"/>
      <c r="R4" s="3"/>
      <c r="S4" s="5">
        <v>1</v>
      </c>
      <c r="T4" s="6"/>
      <c r="U4" s="7"/>
      <c r="V4" s="3"/>
      <c r="W4" s="5"/>
      <c r="X4" s="6">
        <v>1</v>
      </c>
      <c r="Y4" s="7"/>
    </row>
    <row r="5" spans="1:25" x14ac:dyDescent="0.4">
      <c r="F5">
        <v>2</v>
      </c>
      <c r="G5" s="5">
        <v>1</v>
      </c>
      <c r="H5" s="6"/>
      <c r="I5" s="7"/>
      <c r="J5" s="3"/>
      <c r="K5" s="5"/>
      <c r="L5" s="6">
        <v>1</v>
      </c>
      <c r="M5" s="7"/>
      <c r="N5" s="3"/>
      <c r="O5" s="5">
        <v>1</v>
      </c>
      <c r="P5" s="6"/>
      <c r="Q5" s="7"/>
      <c r="R5" s="3"/>
      <c r="S5" s="5">
        <v>1</v>
      </c>
      <c r="T5" s="6"/>
      <c r="U5" s="7"/>
      <c r="V5" s="3"/>
      <c r="W5" s="5"/>
      <c r="X5" s="6">
        <v>1</v>
      </c>
      <c r="Y5" s="7"/>
    </row>
    <row r="6" spans="1:25" x14ac:dyDescent="0.4">
      <c r="F6">
        <v>3</v>
      </c>
      <c r="G6" s="5">
        <v>1</v>
      </c>
      <c r="H6" s="6"/>
      <c r="I6" s="7"/>
      <c r="J6" s="3"/>
      <c r="K6" s="5"/>
      <c r="L6" s="6">
        <v>1</v>
      </c>
      <c r="M6" s="7"/>
      <c r="N6" s="3"/>
      <c r="O6" s="5"/>
      <c r="P6" s="6">
        <v>1</v>
      </c>
      <c r="Q6" s="7"/>
      <c r="R6" s="3"/>
      <c r="S6" s="5">
        <v>1</v>
      </c>
      <c r="T6" s="6"/>
      <c r="U6" s="7"/>
      <c r="V6" s="3"/>
      <c r="W6" s="5"/>
      <c r="X6" s="6">
        <v>1</v>
      </c>
      <c r="Y6" s="7"/>
    </row>
    <row r="7" spans="1:25" x14ac:dyDescent="0.4">
      <c r="F7">
        <v>4</v>
      </c>
      <c r="G7" s="5">
        <v>1</v>
      </c>
      <c r="H7" s="6"/>
      <c r="I7" s="7"/>
      <c r="J7" s="3"/>
      <c r="K7" s="5">
        <v>1</v>
      </c>
      <c r="L7" s="6"/>
      <c r="M7" s="7"/>
      <c r="N7" s="3"/>
      <c r="O7" s="5">
        <v>1</v>
      </c>
      <c r="P7" s="6"/>
      <c r="Q7" s="7"/>
      <c r="R7" s="3"/>
      <c r="S7" s="5">
        <v>1</v>
      </c>
      <c r="T7" s="6"/>
      <c r="U7" s="7"/>
      <c r="V7" s="3"/>
      <c r="W7" s="5"/>
      <c r="X7" s="6"/>
      <c r="Y7" s="7">
        <v>1</v>
      </c>
    </row>
    <row r="8" spans="1:25" x14ac:dyDescent="0.4">
      <c r="F8">
        <v>5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/>
      <c r="P8" s="6">
        <v>1</v>
      </c>
      <c r="Q8" s="7"/>
      <c r="R8" s="3"/>
      <c r="S8" s="5"/>
      <c r="T8" s="6">
        <v>1</v>
      </c>
      <c r="U8" s="7"/>
      <c r="V8" s="3"/>
      <c r="W8" s="5"/>
      <c r="X8" s="6"/>
      <c r="Y8" s="7">
        <v>1</v>
      </c>
    </row>
    <row r="9" spans="1:25" x14ac:dyDescent="0.4">
      <c r="F9">
        <v>6</v>
      </c>
      <c r="G9" s="5"/>
      <c r="H9" s="6">
        <v>1</v>
      </c>
      <c r="I9" s="7"/>
      <c r="J9" s="3"/>
      <c r="K9" s="5"/>
      <c r="L9" s="6">
        <v>1</v>
      </c>
      <c r="M9" s="7"/>
      <c r="N9" s="3"/>
      <c r="O9" s="5">
        <v>1</v>
      </c>
      <c r="P9" s="6"/>
      <c r="Q9" s="7"/>
      <c r="R9" s="3"/>
      <c r="S9" s="5">
        <v>1</v>
      </c>
      <c r="T9" s="6"/>
      <c r="U9" s="7"/>
      <c r="V9" s="3"/>
      <c r="W9" s="5"/>
      <c r="X9" s="6"/>
      <c r="Y9" s="7">
        <v>1</v>
      </c>
    </row>
    <row r="10" spans="1:25" x14ac:dyDescent="0.4">
      <c r="F10">
        <v>7</v>
      </c>
      <c r="G10" s="5">
        <v>1</v>
      </c>
      <c r="H10" s="6"/>
      <c r="I10" s="7"/>
      <c r="J10" s="3"/>
      <c r="K10" s="5"/>
      <c r="L10" s="6">
        <v>1</v>
      </c>
      <c r="M10" s="7"/>
      <c r="N10" s="3"/>
      <c r="O10" s="5"/>
      <c r="P10" s="6">
        <v>1</v>
      </c>
      <c r="Q10" s="7"/>
      <c r="R10" s="3"/>
      <c r="S10" s="5"/>
      <c r="T10" s="6">
        <v>1</v>
      </c>
      <c r="U10" s="7"/>
      <c r="V10" s="3"/>
      <c r="W10" s="5"/>
      <c r="X10" s="6"/>
      <c r="Y10" s="7">
        <v>1</v>
      </c>
    </row>
    <row r="11" spans="1:25" x14ac:dyDescent="0.4">
      <c r="F11">
        <v>8</v>
      </c>
      <c r="G11" s="5">
        <v>1</v>
      </c>
      <c r="H11" s="6"/>
      <c r="I11" s="7"/>
      <c r="J11" s="3"/>
      <c r="K11" s="5"/>
      <c r="L11" s="6">
        <v>1</v>
      </c>
      <c r="M11" s="7"/>
      <c r="N11" s="3"/>
      <c r="O11" s="5">
        <v>1</v>
      </c>
      <c r="P11" s="6"/>
      <c r="Q11" s="7"/>
      <c r="R11" s="3"/>
      <c r="S11" s="5">
        <v>1</v>
      </c>
      <c r="T11" s="6"/>
      <c r="U11" s="7"/>
      <c r="V11" s="3"/>
      <c r="W11" s="5"/>
      <c r="X11" s="6"/>
      <c r="Y11" s="7">
        <v>1</v>
      </c>
    </row>
    <row r="12" spans="1:25" x14ac:dyDescent="0.4">
      <c r="F12">
        <v>9</v>
      </c>
      <c r="G12" s="5"/>
      <c r="H12" s="6">
        <v>1</v>
      </c>
      <c r="I12" s="7"/>
      <c r="J12" s="3"/>
      <c r="K12" s="5"/>
      <c r="L12" s="6">
        <v>1</v>
      </c>
      <c r="M12" s="7"/>
      <c r="N12" s="3"/>
      <c r="O12" s="5"/>
      <c r="P12" s="6">
        <v>1</v>
      </c>
      <c r="Q12" s="7"/>
      <c r="R12" s="3"/>
      <c r="S12" s="5"/>
      <c r="T12" s="6">
        <v>1</v>
      </c>
      <c r="U12" s="7"/>
      <c r="V12" s="3"/>
      <c r="W12" s="5"/>
      <c r="X12" s="6">
        <v>1</v>
      </c>
      <c r="Y12" s="7"/>
    </row>
    <row r="13" spans="1:25" x14ac:dyDescent="0.4">
      <c r="F13">
        <v>10</v>
      </c>
      <c r="G13" s="5">
        <v>1</v>
      </c>
      <c r="H13" s="6"/>
      <c r="I13" s="7"/>
      <c r="J13" s="3"/>
      <c r="K13" s="5"/>
      <c r="L13" s="6">
        <v>1</v>
      </c>
      <c r="M13" s="7"/>
      <c r="N13" s="3"/>
      <c r="O13" s="5">
        <v>1</v>
      </c>
      <c r="P13" s="6"/>
      <c r="Q13" s="7"/>
      <c r="R13" s="3"/>
      <c r="S13" s="5">
        <v>1</v>
      </c>
      <c r="T13" s="6"/>
      <c r="U13" s="7"/>
      <c r="V13" s="3"/>
      <c r="W13" s="5"/>
      <c r="X13" s="6"/>
      <c r="Y13" s="7">
        <v>1</v>
      </c>
    </row>
    <row r="14" spans="1:25" x14ac:dyDescent="0.4">
      <c r="F14">
        <v>11</v>
      </c>
      <c r="G14" s="5"/>
      <c r="H14" s="6">
        <v>1</v>
      </c>
      <c r="I14" s="7"/>
      <c r="J14" s="3"/>
      <c r="K14" s="5"/>
      <c r="L14" s="6">
        <v>1</v>
      </c>
      <c r="M14" s="7"/>
      <c r="N14" s="3"/>
      <c r="O14" s="5">
        <v>1</v>
      </c>
      <c r="P14" s="6"/>
      <c r="Q14" s="7"/>
      <c r="R14" s="3"/>
      <c r="S14" s="5">
        <v>1</v>
      </c>
      <c r="T14" s="6"/>
      <c r="U14" s="7"/>
      <c r="V14" s="3"/>
      <c r="W14" s="5"/>
      <c r="X14" s="6"/>
      <c r="Y14" s="7">
        <v>1</v>
      </c>
    </row>
    <row r="15" spans="1:25" x14ac:dyDescent="0.4">
      <c r="F15">
        <v>12</v>
      </c>
      <c r="G15" s="5">
        <v>1</v>
      </c>
      <c r="H15" s="6"/>
      <c r="I15" s="7"/>
      <c r="J15" s="3"/>
      <c r="K15" s="5">
        <v>1</v>
      </c>
      <c r="L15" s="6"/>
      <c r="M15" s="7"/>
      <c r="N15" s="3"/>
      <c r="O15" s="5">
        <v>1</v>
      </c>
      <c r="P15" s="6"/>
      <c r="Q15" s="7"/>
      <c r="R15" s="3"/>
      <c r="S15" s="5">
        <v>1</v>
      </c>
      <c r="T15" s="6"/>
      <c r="U15" s="7"/>
      <c r="V15" s="3"/>
      <c r="W15" s="5"/>
      <c r="X15" s="6">
        <v>1</v>
      </c>
      <c r="Y15" s="7"/>
    </row>
    <row r="16" spans="1:25" x14ac:dyDescent="0.4">
      <c r="F16">
        <v>13</v>
      </c>
      <c r="G16" s="5">
        <v>1</v>
      </c>
      <c r="H16" s="6"/>
      <c r="I16" s="7"/>
      <c r="J16" s="3"/>
      <c r="K16" s="5"/>
      <c r="L16" s="6">
        <v>1</v>
      </c>
      <c r="M16" s="7"/>
      <c r="N16" s="3"/>
      <c r="O16" s="5">
        <v>1</v>
      </c>
      <c r="P16" s="6"/>
      <c r="Q16" s="7"/>
      <c r="R16" s="3"/>
      <c r="S16" s="5">
        <v>1</v>
      </c>
      <c r="T16" s="6"/>
      <c r="U16" s="7"/>
      <c r="V16" s="3"/>
      <c r="W16" s="5"/>
      <c r="X16" s="6">
        <v>1</v>
      </c>
      <c r="Y16" s="7"/>
    </row>
    <row r="17" spans="3:25" x14ac:dyDescent="0.4">
      <c r="F17">
        <v>14</v>
      </c>
      <c r="G17" s="5">
        <v>1</v>
      </c>
      <c r="H17" s="6"/>
      <c r="I17" s="7"/>
      <c r="J17" s="3"/>
      <c r="K17" s="5"/>
      <c r="L17" s="6">
        <v>1</v>
      </c>
      <c r="M17" s="7"/>
      <c r="N17" s="3"/>
      <c r="O17" s="5">
        <v>1</v>
      </c>
      <c r="P17" s="6"/>
      <c r="Q17" s="7"/>
      <c r="R17" s="3"/>
      <c r="S17" s="5">
        <v>1</v>
      </c>
      <c r="T17" s="6"/>
      <c r="U17" s="7"/>
      <c r="V17" s="3"/>
      <c r="W17" s="5"/>
      <c r="X17" s="6"/>
      <c r="Y17" s="7">
        <v>1</v>
      </c>
    </row>
    <row r="18" spans="3:25" x14ac:dyDescent="0.4">
      <c r="F18">
        <v>15</v>
      </c>
      <c r="G18" s="5">
        <v>1</v>
      </c>
      <c r="H18" s="6"/>
      <c r="I18" s="7"/>
      <c r="J18" s="3"/>
      <c r="K18" s="5"/>
      <c r="L18" s="6">
        <v>1</v>
      </c>
      <c r="M18" s="7"/>
      <c r="N18" s="3"/>
      <c r="O18" s="5">
        <v>1</v>
      </c>
      <c r="P18" s="6"/>
      <c r="Q18" s="7"/>
      <c r="R18" s="3"/>
      <c r="S18" s="5">
        <v>1</v>
      </c>
      <c r="T18" s="6"/>
      <c r="U18" s="7"/>
      <c r="V18" s="3"/>
      <c r="W18" s="5"/>
      <c r="X18" s="6"/>
      <c r="Y18" s="7">
        <v>1</v>
      </c>
    </row>
    <row r="19" spans="3:25" x14ac:dyDescent="0.4">
      <c r="F19">
        <v>16</v>
      </c>
      <c r="G19" s="5">
        <v>1</v>
      </c>
      <c r="H19" s="6"/>
      <c r="I19" s="7"/>
      <c r="J19" s="3"/>
      <c r="K19" s="5"/>
      <c r="L19" s="6">
        <v>1</v>
      </c>
      <c r="M19" s="7"/>
      <c r="N19" s="3"/>
      <c r="O19" s="5">
        <v>1</v>
      </c>
      <c r="P19" s="6"/>
      <c r="Q19" s="7"/>
      <c r="R19" s="3"/>
      <c r="S19" s="5">
        <v>1</v>
      </c>
      <c r="T19" s="6"/>
      <c r="U19" s="7"/>
      <c r="V19" s="3"/>
      <c r="W19" s="5"/>
      <c r="X19" s="6"/>
      <c r="Y19" s="7">
        <v>1</v>
      </c>
    </row>
    <row r="20" spans="3:25" x14ac:dyDescent="0.4">
      <c r="F20">
        <v>17</v>
      </c>
      <c r="G20" s="5">
        <v>1</v>
      </c>
      <c r="H20" s="6"/>
      <c r="I20" s="7"/>
      <c r="J20" s="3"/>
      <c r="K20" s="5">
        <v>1</v>
      </c>
      <c r="L20" s="6"/>
      <c r="M20" s="7"/>
      <c r="N20" s="3"/>
      <c r="O20" s="5">
        <v>1</v>
      </c>
      <c r="P20" s="6"/>
      <c r="Q20" s="7"/>
      <c r="R20" s="3"/>
      <c r="S20" s="5">
        <v>1</v>
      </c>
      <c r="T20" s="6"/>
      <c r="U20" s="7"/>
      <c r="V20" s="3"/>
      <c r="W20" s="5"/>
      <c r="X20" s="6"/>
      <c r="Y20" s="7">
        <v>1</v>
      </c>
    </row>
    <row r="21" spans="3:25" x14ac:dyDescent="0.4">
      <c r="F21">
        <v>18</v>
      </c>
      <c r="G21" s="5">
        <v>1</v>
      </c>
      <c r="H21" s="6"/>
      <c r="I21" s="7"/>
      <c r="J21" s="3"/>
      <c r="K21" s="5">
        <v>1</v>
      </c>
      <c r="L21" s="6"/>
      <c r="M21" s="7"/>
      <c r="N21" s="3"/>
      <c r="O21" s="5"/>
      <c r="P21" s="6">
        <v>1</v>
      </c>
      <c r="Q21" s="7"/>
      <c r="R21" s="3"/>
      <c r="S21" s="5">
        <v>1</v>
      </c>
      <c r="T21" s="6"/>
      <c r="U21" s="7"/>
      <c r="V21" s="3"/>
      <c r="W21" s="5"/>
      <c r="X21" s="6"/>
      <c r="Y21" s="7">
        <v>1</v>
      </c>
    </row>
    <row r="22" spans="3:25" x14ac:dyDescent="0.4">
      <c r="F22">
        <v>19</v>
      </c>
      <c r="G22" s="5">
        <v>1</v>
      </c>
      <c r="H22" s="6"/>
      <c r="I22" s="7"/>
      <c r="J22" s="3"/>
      <c r="K22" s="5">
        <v>1</v>
      </c>
      <c r="L22" s="6"/>
      <c r="M22" s="7"/>
      <c r="N22" s="3"/>
      <c r="O22" s="5">
        <v>1</v>
      </c>
      <c r="P22" s="6"/>
      <c r="Q22" s="7"/>
      <c r="R22" s="3"/>
      <c r="S22" s="5">
        <v>1</v>
      </c>
      <c r="T22" s="6"/>
      <c r="U22" s="7"/>
      <c r="V22" s="3"/>
      <c r="W22" s="5"/>
      <c r="X22" s="6"/>
      <c r="Y22" s="7">
        <v>1</v>
      </c>
    </row>
    <row r="23" spans="3:25" x14ac:dyDescent="0.4">
      <c r="F23">
        <v>20</v>
      </c>
      <c r="G23" s="5">
        <v>1</v>
      </c>
      <c r="H23" s="6"/>
      <c r="I23" s="7"/>
      <c r="J23" s="3"/>
      <c r="K23" s="5">
        <v>1</v>
      </c>
      <c r="L23" s="6"/>
      <c r="M23" s="7"/>
      <c r="N23" s="3"/>
      <c r="O23" s="5">
        <v>1</v>
      </c>
      <c r="P23" s="6"/>
      <c r="Q23" s="7"/>
      <c r="R23" s="3"/>
      <c r="S23" s="5">
        <v>1</v>
      </c>
      <c r="T23" s="6"/>
      <c r="U23" s="7"/>
      <c r="V23" s="3"/>
      <c r="W23" s="5"/>
      <c r="X23" s="6"/>
      <c r="Y23" s="7">
        <v>1</v>
      </c>
    </row>
    <row r="24" spans="3:25" x14ac:dyDescent="0.4">
      <c r="F24">
        <v>21</v>
      </c>
      <c r="G24" s="5"/>
      <c r="H24" s="6">
        <v>1</v>
      </c>
      <c r="I24" s="7"/>
      <c r="J24" s="3"/>
      <c r="K24" s="5"/>
      <c r="L24" s="6">
        <v>1</v>
      </c>
      <c r="M24" s="7"/>
      <c r="N24" s="3"/>
      <c r="O24" s="5">
        <v>1</v>
      </c>
      <c r="P24" s="6"/>
      <c r="Q24" s="7"/>
      <c r="R24" s="3"/>
      <c r="S24" s="5">
        <v>1</v>
      </c>
      <c r="T24" s="6"/>
      <c r="U24" s="7"/>
      <c r="V24" s="3"/>
      <c r="W24" s="5"/>
      <c r="X24" s="6"/>
      <c r="Y24" s="7">
        <v>1</v>
      </c>
    </row>
    <row r="25" spans="3:25" x14ac:dyDescent="0.4">
      <c r="F25">
        <v>22</v>
      </c>
      <c r="G25" s="5">
        <v>1</v>
      </c>
      <c r="H25" s="6"/>
      <c r="I25" s="7"/>
      <c r="J25" s="3"/>
      <c r="K25" s="5">
        <v>1</v>
      </c>
      <c r="L25" s="6"/>
      <c r="M25" s="7"/>
      <c r="N25" s="3"/>
      <c r="O25" s="5">
        <v>1</v>
      </c>
      <c r="P25" s="6"/>
      <c r="Q25" s="7"/>
      <c r="R25" s="3"/>
      <c r="S25" s="5">
        <v>1</v>
      </c>
      <c r="T25" s="6"/>
      <c r="U25" s="7"/>
      <c r="V25" s="3"/>
      <c r="W25" s="5"/>
      <c r="X25" s="6"/>
      <c r="Y25" s="7">
        <v>1</v>
      </c>
    </row>
    <row r="26" spans="3:25" x14ac:dyDescent="0.4">
      <c r="F26">
        <v>23</v>
      </c>
      <c r="G26" s="5">
        <v>1</v>
      </c>
      <c r="H26" s="6"/>
      <c r="I26" s="7"/>
      <c r="J26" s="3"/>
      <c r="K26" s="5">
        <v>1</v>
      </c>
      <c r="L26" s="6"/>
      <c r="M26" s="7"/>
      <c r="N26" s="3"/>
      <c r="O26" s="5">
        <v>1</v>
      </c>
      <c r="P26" s="6"/>
      <c r="Q26" s="7"/>
      <c r="R26" s="3"/>
      <c r="S26" s="5">
        <v>1</v>
      </c>
      <c r="T26" s="6"/>
      <c r="U26" s="7"/>
      <c r="V26" s="3"/>
      <c r="W26" s="5"/>
      <c r="X26" s="6"/>
      <c r="Y26" s="7">
        <v>1</v>
      </c>
    </row>
    <row r="27" spans="3:25" x14ac:dyDescent="0.4">
      <c r="F27">
        <v>24</v>
      </c>
      <c r="G27" s="5"/>
      <c r="H27" s="6">
        <v>1</v>
      </c>
      <c r="I27" s="7"/>
      <c r="J27" s="3"/>
      <c r="K27" s="5"/>
      <c r="L27" s="6">
        <v>1</v>
      </c>
      <c r="M27" s="7"/>
      <c r="N27" s="3"/>
      <c r="O27" s="5"/>
      <c r="P27" s="6">
        <v>1</v>
      </c>
      <c r="Q27" s="7"/>
      <c r="R27" s="3"/>
      <c r="S27" s="5"/>
      <c r="T27" s="6">
        <v>1</v>
      </c>
      <c r="U27" s="7"/>
      <c r="V27" s="3"/>
      <c r="W27" s="5"/>
      <c r="X27" s="6"/>
      <c r="Y27" s="7">
        <v>1</v>
      </c>
    </row>
    <row r="28" spans="3:25" x14ac:dyDescent="0.4">
      <c r="C28" s="28">
        <v>1</v>
      </c>
      <c r="F28">
        <v>25</v>
      </c>
      <c r="G28" s="5"/>
      <c r="H28" s="6">
        <v>1</v>
      </c>
      <c r="I28" s="7"/>
      <c r="J28" s="3"/>
      <c r="K28" s="5"/>
      <c r="L28" s="6">
        <v>1</v>
      </c>
      <c r="M28" s="7"/>
      <c r="N28" s="3"/>
      <c r="O28" s="5"/>
      <c r="P28" s="6">
        <v>1</v>
      </c>
      <c r="Q28" s="7"/>
      <c r="R28" s="3"/>
      <c r="S28" s="5"/>
      <c r="T28" s="6"/>
      <c r="U28" s="7">
        <v>1</v>
      </c>
      <c r="V28" s="3"/>
      <c r="W28" s="5"/>
      <c r="X28" s="6"/>
      <c r="Y28" s="7">
        <v>1</v>
      </c>
    </row>
    <row r="29" spans="3:25" x14ac:dyDescent="0.4">
      <c r="F29">
        <v>26</v>
      </c>
      <c r="G29" s="5"/>
      <c r="H29" s="6">
        <v>1</v>
      </c>
      <c r="I29" s="7"/>
      <c r="J29" s="3"/>
      <c r="K29" s="5"/>
      <c r="L29" s="6">
        <v>1</v>
      </c>
      <c r="M29" s="7"/>
      <c r="N29" s="3"/>
      <c r="O29" s="5"/>
      <c r="P29" s="6">
        <v>1</v>
      </c>
      <c r="Q29" s="7"/>
      <c r="R29" s="3"/>
      <c r="S29" s="5"/>
      <c r="T29" s="6">
        <v>1</v>
      </c>
      <c r="U29" s="7"/>
      <c r="V29" s="3"/>
      <c r="W29" s="5"/>
      <c r="X29" s="6">
        <v>1</v>
      </c>
      <c r="Y29" s="7"/>
    </row>
    <row r="30" spans="3:25" x14ac:dyDescent="0.4">
      <c r="F30">
        <v>27</v>
      </c>
      <c r="G30" s="5">
        <v>1</v>
      </c>
      <c r="H30" s="6"/>
      <c r="I30" s="7"/>
      <c r="J30" s="3"/>
      <c r="K30" s="5">
        <v>1</v>
      </c>
      <c r="L30" s="6"/>
      <c r="M30" s="7"/>
      <c r="N30" s="3"/>
      <c r="O30" s="5">
        <v>1</v>
      </c>
      <c r="P30" s="6"/>
      <c r="Q30" s="7"/>
      <c r="R30" s="3"/>
      <c r="S30" s="5">
        <v>1</v>
      </c>
      <c r="T30" s="6"/>
      <c r="U30" s="7"/>
      <c r="V30" s="3"/>
      <c r="W30" s="5"/>
      <c r="X30" s="6">
        <v>1</v>
      </c>
      <c r="Y30" s="7"/>
    </row>
    <row r="31" spans="3:25" x14ac:dyDescent="0.4">
      <c r="F31">
        <v>28</v>
      </c>
      <c r="G31" s="5">
        <v>1</v>
      </c>
      <c r="H31" s="6"/>
      <c r="I31" s="7"/>
      <c r="J31" s="3"/>
      <c r="K31" s="5">
        <v>1</v>
      </c>
      <c r="L31" s="6"/>
      <c r="M31" s="7"/>
      <c r="N31" s="3"/>
      <c r="O31" s="5">
        <v>1</v>
      </c>
      <c r="P31" s="6"/>
      <c r="Q31" s="7"/>
      <c r="R31" s="3"/>
      <c r="S31" s="5">
        <v>1</v>
      </c>
      <c r="T31" s="6"/>
      <c r="U31" s="7"/>
      <c r="V31" s="3"/>
      <c r="W31" s="5"/>
      <c r="X31" s="6">
        <v>1</v>
      </c>
      <c r="Y31" s="7"/>
    </row>
    <row r="32" spans="3:25" x14ac:dyDescent="0.4">
      <c r="F32">
        <v>29</v>
      </c>
      <c r="G32" s="5">
        <v>1</v>
      </c>
      <c r="H32" s="6"/>
      <c r="I32" s="7"/>
      <c r="J32" s="3"/>
      <c r="K32" s="5">
        <v>1</v>
      </c>
      <c r="L32" s="6"/>
      <c r="M32" s="7"/>
      <c r="N32" s="3"/>
      <c r="O32" s="5">
        <v>1</v>
      </c>
      <c r="P32" s="6"/>
      <c r="Q32" s="7"/>
      <c r="R32" s="3"/>
      <c r="S32" s="5">
        <v>1</v>
      </c>
      <c r="T32" s="6"/>
      <c r="U32" s="7"/>
      <c r="V32" s="3"/>
      <c r="W32" s="5"/>
      <c r="X32" s="6">
        <v>1</v>
      </c>
      <c r="Y32" s="7"/>
    </row>
    <row r="33" spans="6:26" x14ac:dyDescent="0.4">
      <c r="F33">
        <v>30</v>
      </c>
      <c r="G33" s="5">
        <v>1</v>
      </c>
      <c r="H33" s="6"/>
      <c r="I33" s="7"/>
      <c r="J33" s="3"/>
      <c r="K33" s="5"/>
      <c r="L33" s="6">
        <v>1</v>
      </c>
      <c r="M33" s="7"/>
      <c r="N33" s="3"/>
      <c r="O33" s="5"/>
      <c r="P33" s="6">
        <v>1</v>
      </c>
      <c r="Q33" s="7"/>
      <c r="R33" s="3"/>
      <c r="S33" s="5">
        <v>1</v>
      </c>
      <c r="T33" s="6"/>
      <c r="U33" s="7"/>
      <c r="V33" s="3"/>
      <c r="W33" s="5"/>
      <c r="X33" s="6">
        <v>1</v>
      </c>
      <c r="Y33" s="7"/>
    </row>
    <row r="34" spans="6:26" x14ac:dyDescent="0.4">
      <c r="F34">
        <v>31</v>
      </c>
      <c r="G34" s="5">
        <v>1</v>
      </c>
      <c r="H34" s="6"/>
      <c r="I34" s="7"/>
      <c r="J34" s="3"/>
      <c r="K34" s="5">
        <v>1</v>
      </c>
      <c r="L34" s="6"/>
      <c r="M34" s="7"/>
      <c r="N34" s="3"/>
      <c r="O34" s="5"/>
      <c r="P34" s="6">
        <v>1</v>
      </c>
      <c r="Q34" s="7"/>
      <c r="R34" s="3"/>
      <c r="S34" s="5">
        <v>1</v>
      </c>
      <c r="T34" s="6"/>
      <c r="U34" s="7"/>
      <c r="V34" s="3"/>
      <c r="W34" s="5"/>
      <c r="X34" s="6">
        <v>1</v>
      </c>
      <c r="Y34" s="7"/>
    </row>
    <row r="35" spans="6:26" x14ac:dyDescent="0.4">
      <c r="F35">
        <v>32</v>
      </c>
      <c r="G35" s="5">
        <v>1</v>
      </c>
      <c r="H35" s="6"/>
      <c r="I35" s="7"/>
      <c r="J35" s="3"/>
      <c r="K35" s="5">
        <v>1</v>
      </c>
      <c r="L35" s="6"/>
      <c r="M35" s="7"/>
      <c r="N35" s="3"/>
      <c r="O35" s="5">
        <v>1</v>
      </c>
      <c r="P35" s="6"/>
      <c r="Q35" s="7"/>
      <c r="R35" s="3"/>
      <c r="S35" s="5">
        <v>1</v>
      </c>
      <c r="T35" s="6"/>
      <c r="U35" s="7"/>
      <c r="V35" s="3"/>
      <c r="W35" s="5"/>
      <c r="X35" s="6"/>
      <c r="Y35" s="7">
        <v>1</v>
      </c>
    </row>
    <row r="36" spans="6:26" x14ac:dyDescent="0.4">
      <c r="F36">
        <v>33</v>
      </c>
      <c r="G36" s="5">
        <v>1</v>
      </c>
      <c r="H36" s="6"/>
      <c r="I36" s="7"/>
      <c r="J36" s="3"/>
      <c r="K36" s="5">
        <v>1</v>
      </c>
      <c r="L36" s="6"/>
      <c r="M36" s="7"/>
      <c r="N36" s="3"/>
      <c r="O36" s="5">
        <v>1</v>
      </c>
      <c r="P36" s="6"/>
      <c r="Q36" s="7"/>
      <c r="R36" s="3"/>
      <c r="S36" s="5"/>
      <c r="T36" s="6"/>
      <c r="U36" s="7">
        <v>1</v>
      </c>
      <c r="V36" s="3"/>
      <c r="W36" s="5"/>
      <c r="X36" s="6"/>
      <c r="Y36" s="7">
        <v>1</v>
      </c>
    </row>
    <row r="37" spans="6:26" x14ac:dyDescent="0.4">
      <c r="F37">
        <v>34</v>
      </c>
      <c r="G37" s="5">
        <v>1</v>
      </c>
      <c r="H37" s="6"/>
      <c r="I37" s="7"/>
      <c r="J37" s="3"/>
      <c r="K37" s="5">
        <v>1</v>
      </c>
      <c r="L37" s="6"/>
      <c r="M37" s="7"/>
      <c r="N37" s="3"/>
      <c r="O37" s="5">
        <v>1</v>
      </c>
      <c r="P37" s="6"/>
      <c r="Q37" s="7"/>
      <c r="R37" s="3"/>
      <c r="S37" s="5">
        <v>1</v>
      </c>
      <c r="T37" s="6"/>
      <c r="U37" s="7"/>
      <c r="V37" s="3"/>
      <c r="W37" s="5"/>
      <c r="X37" s="6">
        <v>1</v>
      </c>
      <c r="Y37" s="7"/>
    </row>
    <row r="38" spans="6:26" x14ac:dyDescent="0.4">
      <c r="F38">
        <v>35</v>
      </c>
      <c r="G38" s="5"/>
      <c r="H38" s="6">
        <v>1</v>
      </c>
      <c r="I38" s="7"/>
      <c r="J38" s="3"/>
      <c r="K38" s="5"/>
      <c r="L38" s="6">
        <v>1</v>
      </c>
      <c r="M38" s="7"/>
      <c r="N38" s="3"/>
      <c r="O38" s="5"/>
      <c r="P38" s="6">
        <v>1</v>
      </c>
      <c r="Q38" s="7"/>
      <c r="R38" s="3"/>
      <c r="S38" s="5"/>
      <c r="T38" s="6">
        <v>1</v>
      </c>
      <c r="U38" s="7"/>
      <c r="V38" s="3"/>
      <c r="W38" s="5">
        <v>1</v>
      </c>
      <c r="X38" s="6"/>
      <c r="Y38" s="7"/>
    </row>
    <row r="39" spans="6:26" x14ac:dyDescent="0.4">
      <c r="F39">
        <v>36</v>
      </c>
      <c r="G39" s="5">
        <v>1</v>
      </c>
      <c r="H39" s="6"/>
      <c r="I39" s="7"/>
      <c r="J39" s="3"/>
      <c r="K39" s="5"/>
      <c r="L39" s="6">
        <v>1</v>
      </c>
      <c r="M39" s="7"/>
      <c r="N39" s="3"/>
      <c r="O39" s="5">
        <v>1</v>
      </c>
      <c r="P39" s="6"/>
      <c r="Q39" s="7"/>
      <c r="R39" s="3"/>
      <c r="S39" s="5"/>
      <c r="T39" s="6">
        <v>1</v>
      </c>
      <c r="U39" s="7"/>
      <c r="V39" s="3"/>
      <c r="W39" s="5"/>
      <c r="X39" s="6">
        <v>1</v>
      </c>
      <c r="Y39" s="7"/>
    </row>
    <row r="40" spans="6:26" ht="28.3" x14ac:dyDescent="0.75">
      <c r="F40" s="8" t="s">
        <v>20</v>
      </c>
      <c r="G40" s="78">
        <f>SUM(G4:J39)</f>
        <v>36</v>
      </c>
      <c r="H40" s="78"/>
      <c r="I40" s="78"/>
      <c r="J40" s="78"/>
      <c r="K40" s="78">
        <f>SUM(K4:N39)</f>
        <v>36</v>
      </c>
      <c r="L40" s="78"/>
      <c r="M40" s="78"/>
      <c r="N40" s="78"/>
      <c r="O40" s="79">
        <f>SUM(O4:R39)</f>
        <v>36</v>
      </c>
      <c r="P40" s="80"/>
      <c r="Q40" s="80"/>
      <c r="R40" s="81"/>
      <c r="S40" s="78">
        <f>SUM(S4:V39)</f>
        <v>36</v>
      </c>
      <c r="T40" s="78"/>
      <c r="U40" s="78"/>
      <c r="V40" s="78"/>
      <c r="W40" s="78">
        <f>SUM(W4:Y39)</f>
        <v>36</v>
      </c>
      <c r="X40" s="78"/>
      <c r="Y40" s="78"/>
      <c r="Z40" s="78"/>
    </row>
    <row r="41" spans="6:26" ht="28.3" x14ac:dyDescent="0.75">
      <c r="F41" s="31" t="s">
        <v>64</v>
      </c>
      <c r="G41" s="33">
        <v>0.75</v>
      </c>
      <c r="H41" s="33">
        <v>0.25</v>
      </c>
      <c r="I41" s="33">
        <v>0</v>
      </c>
      <c r="J41" s="33">
        <v>0</v>
      </c>
      <c r="K41" s="33">
        <v>0.44444444444444442</v>
      </c>
      <c r="L41" s="33">
        <v>0.55555555555555558</v>
      </c>
      <c r="M41" s="33">
        <v>0</v>
      </c>
      <c r="N41" s="33">
        <v>0</v>
      </c>
      <c r="O41" s="33">
        <v>0.69444444444444442</v>
      </c>
      <c r="P41" s="33">
        <v>0.30555555555555558</v>
      </c>
      <c r="Q41" s="33">
        <v>0</v>
      </c>
      <c r="R41" s="33">
        <v>0</v>
      </c>
      <c r="S41" s="33">
        <v>0.75</v>
      </c>
      <c r="T41" s="33">
        <v>0.19444444444444445</v>
      </c>
      <c r="U41" s="33">
        <v>5.5555555555555552E-2</v>
      </c>
      <c r="V41" s="33">
        <v>0</v>
      </c>
      <c r="W41" s="33">
        <v>2.7777777777777776E-2</v>
      </c>
      <c r="X41" s="33">
        <v>0.3888888888888889</v>
      </c>
      <c r="Y41" s="33">
        <v>0.58333333333333337</v>
      </c>
      <c r="Z41" s="32"/>
    </row>
    <row r="42" spans="6:26" ht="28.3" x14ac:dyDescent="0.75">
      <c r="F42" s="8" t="s">
        <v>21</v>
      </c>
      <c r="G42" s="77" t="s">
        <v>65</v>
      </c>
      <c r="H42" s="77"/>
      <c r="I42" s="77"/>
      <c r="J42" s="77"/>
      <c r="K42" s="77" t="s">
        <v>66</v>
      </c>
      <c r="L42" s="77"/>
      <c r="M42" s="77"/>
      <c r="N42" s="77"/>
      <c r="O42" s="77" t="s">
        <v>67</v>
      </c>
      <c r="P42" s="77"/>
      <c r="Q42" s="77"/>
      <c r="R42" s="77"/>
      <c r="S42" s="77" t="s">
        <v>68</v>
      </c>
      <c r="T42" s="77"/>
      <c r="U42" s="77"/>
      <c r="V42" s="77"/>
      <c r="W42" s="77"/>
      <c r="X42" s="77"/>
      <c r="Y42" s="77"/>
      <c r="Z42" s="77"/>
    </row>
    <row r="46" spans="6:26" x14ac:dyDescent="0.4">
      <c r="F46" s="38"/>
      <c r="G46" s="86" t="s">
        <v>69</v>
      </c>
      <c r="H46" s="86" t="s">
        <v>76</v>
      </c>
      <c r="I46" s="86" t="s">
        <v>70</v>
      </c>
      <c r="J46" s="86" t="s">
        <v>71</v>
      </c>
      <c r="K46" s="84"/>
      <c r="N46" s="37" t="s">
        <v>72</v>
      </c>
      <c r="O46" s="37" t="s">
        <v>73</v>
      </c>
      <c r="P46" s="37" t="s">
        <v>74</v>
      </c>
    </row>
    <row r="47" spans="6:26" x14ac:dyDescent="0.4">
      <c r="F47" s="38"/>
      <c r="G47" s="86"/>
      <c r="H47" s="86"/>
      <c r="I47" s="86"/>
      <c r="J47" s="86"/>
      <c r="K47" s="85"/>
      <c r="N47" s="36">
        <v>0.03</v>
      </c>
      <c r="O47" s="36">
        <v>0.39</v>
      </c>
      <c r="P47" s="36">
        <v>0.57999999999999996</v>
      </c>
    </row>
    <row r="48" spans="6:26" x14ac:dyDescent="0.4">
      <c r="F48" s="39" t="s">
        <v>42</v>
      </c>
      <c r="G48" s="40">
        <v>1</v>
      </c>
      <c r="H48" s="40"/>
      <c r="I48" s="40"/>
      <c r="J48" s="40"/>
      <c r="K48" s="35"/>
    </row>
    <row r="49" spans="6:11" x14ac:dyDescent="0.4">
      <c r="F49" s="30" t="s">
        <v>77</v>
      </c>
      <c r="G49" s="30"/>
      <c r="H49" s="30">
        <v>100</v>
      </c>
      <c r="I49" s="30">
        <v>100</v>
      </c>
      <c r="J49" s="30">
        <v>100</v>
      </c>
      <c r="K49" s="35"/>
    </row>
    <row r="50" spans="6:11" x14ac:dyDescent="0.4">
      <c r="F50" s="34"/>
      <c r="G50" s="34"/>
      <c r="H50" s="34"/>
      <c r="I50" s="34"/>
      <c r="J50" s="34"/>
      <c r="K50" s="35"/>
    </row>
  </sheetData>
  <mergeCells count="20">
    <mergeCell ref="K46:K47"/>
    <mergeCell ref="G46:G47"/>
    <mergeCell ref="H46:H47"/>
    <mergeCell ref="I46:I47"/>
    <mergeCell ref="J46:J47"/>
    <mergeCell ref="G1:J1"/>
    <mergeCell ref="K1:N1"/>
    <mergeCell ref="O1:R1"/>
    <mergeCell ref="S1:V1"/>
    <mergeCell ref="W1:Y1"/>
    <mergeCell ref="G40:J40"/>
    <mergeCell ref="K40:N40"/>
    <mergeCell ref="O40:R40"/>
    <mergeCell ref="S40:V40"/>
    <mergeCell ref="W40:Z40"/>
    <mergeCell ref="G42:J42"/>
    <mergeCell ref="K42:N42"/>
    <mergeCell ref="O42:R42"/>
    <mergeCell ref="S42:V42"/>
    <mergeCell ref="W42:Z42"/>
  </mergeCells>
  <conditionalFormatting sqref="G40:O40 S40:Z40">
    <cfRule type="cellIs" dxfId="15" priority="3" operator="lessThan">
      <formula>$F$3</formula>
    </cfRule>
  </conditionalFormatting>
  <conditionalFormatting sqref="G41:Y41">
    <cfRule type="cellIs" dxfId="14" priority="1" operator="greaterThan">
      <formula>$C$28</formula>
    </cfRule>
    <cfRule type="cellIs" dxfId="13" priority="2" operator="greaterThan">
      <formula>$C$28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A19" workbookViewId="0">
      <selection activeCell="F26" sqref="F26"/>
    </sheetView>
  </sheetViews>
  <sheetFormatPr baseColWidth="10" defaultRowHeight="14.6" x14ac:dyDescent="0.4"/>
  <cols>
    <col min="6" max="6" width="15.69140625" customWidth="1"/>
    <col min="7" max="8" width="14" bestFit="1" customWidth="1"/>
    <col min="11" max="12" width="14" bestFit="1" customWidth="1"/>
    <col min="15" max="16" width="14" bestFit="1" customWidth="1"/>
    <col min="19" max="20" width="14" bestFit="1" customWidth="1"/>
  </cols>
  <sheetData>
    <row r="1" spans="1:22" x14ac:dyDescent="0.4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76" t="s">
        <v>6</v>
      </c>
      <c r="H1" s="76"/>
      <c r="I1" s="76"/>
      <c r="J1" s="76"/>
      <c r="K1" s="76" t="s">
        <v>78</v>
      </c>
      <c r="L1" s="76"/>
      <c r="M1" s="76"/>
      <c r="N1" s="76"/>
      <c r="O1" s="76" t="s">
        <v>58</v>
      </c>
      <c r="P1" s="76"/>
      <c r="Q1" s="76"/>
      <c r="R1" s="76"/>
      <c r="S1" s="76" t="s">
        <v>79</v>
      </c>
      <c r="T1" s="76"/>
      <c r="U1" s="76"/>
      <c r="V1" s="76"/>
    </row>
    <row r="2" spans="1:22" x14ac:dyDescent="0.4">
      <c r="G2" s="5" t="s">
        <v>10</v>
      </c>
      <c r="H2" s="6" t="s">
        <v>11</v>
      </c>
      <c r="I2" s="7" t="s">
        <v>12</v>
      </c>
      <c r="J2" s="3" t="s">
        <v>13</v>
      </c>
      <c r="K2" s="5" t="s">
        <v>10</v>
      </c>
      <c r="L2" s="6" t="s">
        <v>11</v>
      </c>
      <c r="M2" s="7" t="s">
        <v>12</v>
      </c>
      <c r="N2" s="3" t="s">
        <v>13</v>
      </c>
      <c r="O2" s="5" t="s">
        <v>10</v>
      </c>
      <c r="P2" s="6" t="s">
        <v>11</v>
      </c>
      <c r="Q2" s="7" t="s">
        <v>12</v>
      </c>
      <c r="R2" s="3" t="s">
        <v>13</v>
      </c>
      <c r="S2" s="5" t="s">
        <v>10</v>
      </c>
      <c r="T2" s="6" t="s">
        <v>11</v>
      </c>
      <c r="U2" s="7" t="s">
        <v>12</v>
      </c>
      <c r="V2" s="3" t="s">
        <v>13</v>
      </c>
    </row>
    <row r="3" spans="1:22" x14ac:dyDescent="0.4">
      <c r="A3" s="24">
        <v>43446</v>
      </c>
      <c r="B3" s="3" t="s">
        <v>33</v>
      </c>
      <c r="C3" s="3" t="s">
        <v>80</v>
      </c>
      <c r="D3" s="3" t="s">
        <v>81</v>
      </c>
      <c r="E3" s="3">
        <v>9</v>
      </c>
      <c r="F3" s="3">
        <v>6</v>
      </c>
      <c r="G3" s="3">
        <f>SUM(G4:G9)</f>
        <v>3</v>
      </c>
      <c r="H3" s="3">
        <f>SUM(H4:H9)</f>
        <v>3</v>
      </c>
      <c r="I3" s="3"/>
      <c r="J3" s="3"/>
      <c r="K3" s="3">
        <f>SUM(K4:K9)</f>
        <v>3</v>
      </c>
      <c r="L3" s="3">
        <f>SUM(L4:L9)</f>
        <v>3</v>
      </c>
      <c r="M3" s="3"/>
      <c r="N3" s="3"/>
      <c r="O3" s="3">
        <f>SUM(O4:O9)</f>
        <v>4</v>
      </c>
      <c r="P3" s="3">
        <f>SUM(P4:P9)</f>
        <v>2</v>
      </c>
      <c r="Q3" s="3"/>
      <c r="R3" s="3"/>
      <c r="S3" s="3">
        <f>SUM(S4:S9)</f>
        <v>1</v>
      </c>
      <c r="T3" s="3">
        <f>SUM(T4:T9)</f>
        <v>5</v>
      </c>
      <c r="U3" s="3"/>
      <c r="V3" s="3"/>
    </row>
    <row r="4" spans="1:22" x14ac:dyDescent="0.4">
      <c r="F4">
        <v>1</v>
      </c>
      <c r="G4" s="5"/>
      <c r="H4" s="6">
        <v>1</v>
      </c>
      <c r="I4" s="7"/>
      <c r="J4" s="3"/>
      <c r="K4" s="5">
        <v>1</v>
      </c>
      <c r="L4" s="6"/>
      <c r="M4" s="7"/>
      <c r="N4" s="3"/>
      <c r="O4" s="5">
        <v>1</v>
      </c>
      <c r="P4" s="6"/>
      <c r="Q4" s="7"/>
      <c r="R4" s="3"/>
      <c r="S4" s="5"/>
      <c r="T4" s="6">
        <v>1</v>
      </c>
      <c r="U4" s="7"/>
      <c r="V4" s="3"/>
    </row>
    <row r="5" spans="1:22" x14ac:dyDescent="0.4">
      <c r="F5">
        <v>2</v>
      </c>
      <c r="G5" s="5"/>
      <c r="H5" s="6">
        <v>1</v>
      </c>
      <c r="I5" s="7"/>
      <c r="J5" s="3"/>
      <c r="K5" s="5"/>
      <c r="L5" s="6">
        <v>1</v>
      </c>
      <c r="M5" s="7"/>
      <c r="N5" s="3"/>
      <c r="O5" s="5"/>
      <c r="P5" s="6">
        <v>1</v>
      </c>
      <c r="Q5" s="7"/>
      <c r="R5" s="3"/>
      <c r="S5" s="5"/>
      <c r="T5" s="6">
        <v>1</v>
      </c>
      <c r="U5" s="7"/>
      <c r="V5" s="3"/>
    </row>
    <row r="6" spans="1:22" x14ac:dyDescent="0.4">
      <c r="F6">
        <v>3</v>
      </c>
      <c r="G6" s="5">
        <v>1</v>
      </c>
      <c r="H6" s="6"/>
      <c r="I6" s="7"/>
      <c r="J6" s="3"/>
      <c r="K6" s="5">
        <v>1</v>
      </c>
      <c r="L6" s="6"/>
      <c r="M6" s="7"/>
      <c r="N6" s="3"/>
      <c r="O6" s="5">
        <v>1</v>
      </c>
      <c r="P6" s="6"/>
      <c r="Q6" s="7"/>
      <c r="R6" s="3"/>
      <c r="S6" s="5"/>
      <c r="T6" s="6">
        <v>1</v>
      </c>
      <c r="U6" s="7"/>
      <c r="V6" s="3"/>
    </row>
    <row r="7" spans="1:22" x14ac:dyDescent="0.4">
      <c r="F7">
        <v>4</v>
      </c>
      <c r="G7" s="5"/>
      <c r="H7" s="6">
        <v>1</v>
      </c>
      <c r="I7" s="7"/>
      <c r="J7" s="3"/>
      <c r="K7" s="5"/>
      <c r="L7" s="6">
        <v>1</v>
      </c>
      <c r="M7" s="7"/>
      <c r="N7" s="3"/>
      <c r="O7" s="5"/>
      <c r="P7" s="6">
        <v>1</v>
      </c>
      <c r="Q7" s="7"/>
      <c r="R7" s="3"/>
      <c r="S7" s="5"/>
      <c r="T7" s="6">
        <v>1</v>
      </c>
      <c r="U7" s="7"/>
      <c r="V7" s="3"/>
    </row>
    <row r="8" spans="1:22" x14ac:dyDescent="0.4">
      <c r="F8">
        <v>5</v>
      </c>
      <c r="G8" s="5">
        <v>1</v>
      </c>
      <c r="H8" s="6"/>
      <c r="I8" s="7"/>
      <c r="J8" s="3"/>
      <c r="K8" s="5">
        <v>1</v>
      </c>
      <c r="L8" s="6"/>
      <c r="M8" s="7"/>
      <c r="N8" s="3"/>
      <c r="O8" s="5">
        <v>1</v>
      </c>
      <c r="P8" s="6"/>
      <c r="Q8" s="7"/>
      <c r="R8" s="3"/>
      <c r="S8" s="5">
        <v>1</v>
      </c>
      <c r="T8" s="6"/>
      <c r="U8" s="7"/>
      <c r="V8" s="3"/>
    </row>
    <row r="9" spans="1:22" x14ac:dyDescent="0.4">
      <c r="F9">
        <v>6</v>
      </c>
      <c r="G9" s="5">
        <v>1</v>
      </c>
      <c r="H9" s="6"/>
      <c r="I9" s="7"/>
      <c r="J9" s="3"/>
      <c r="K9" s="5"/>
      <c r="L9" s="6">
        <v>1</v>
      </c>
      <c r="M9" s="7"/>
      <c r="N9" s="3"/>
      <c r="O9" s="5">
        <v>1</v>
      </c>
      <c r="P9" s="6"/>
      <c r="Q9" s="7"/>
      <c r="R9" s="3"/>
      <c r="S9" s="5"/>
      <c r="T9" s="6">
        <v>1</v>
      </c>
      <c r="U9" s="7"/>
      <c r="V9" s="3"/>
    </row>
    <row r="10" spans="1:22" ht="28.3" x14ac:dyDescent="0.75">
      <c r="F10" s="8" t="s">
        <v>20</v>
      </c>
      <c r="G10" s="78">
        <f>SUM(G4:J9)</f>
        <v>6</v>
      </c>
      <c r="H10" s="78"/>
      <c r="I10" s="78"/>
      <c r="J10" s="78"/>
      <c r="K10" s="78">
        <f>SUM(K4:N9)</f>
        <v>6</v>
      </c>
      <c r="L10" s="78"/>
      <c r="M10" s="78"/>
      <c r="N10" s="78"/>
      <c r="O10" s="79">
        <f>SUM(O4:R9)</f>
        <v>6</v>
      </c>
      <c r="P10" s="80"/>
      <c r="Q10" s="80"/>
      <c r="R10" s="81"/>
      <c r="S10" s="78">
        <f>SUM(S4:V9)</f>
        <v>6</v>
      </c>
      <c r="T10" s="78"/>
      <c r="U10" s="78"/>
      <c r="V10" s="78"/>
    </row>
    <row r="11" spans="1:22" ht="28.3" x14ac:dyDescent="0.75">
      <c r="A11" s="11"/>
      <c r="B11" s="11"/>
      <c r="C11" s="11"/>
      <c r="D11" s="11"/>
      <c r="E11" s="11"/>
      <c r="F11" s="41" t="s">
        <v>19</v>
      </c>
      <c r="G11" s="33">
        <v>0.5</v>
      </c>
      <c r="H11" s="33">
        <v>0.5</v>
      </c>
      <c r="I11" s="33"/>
      <c r="J11" s="33"/>
      <c r="K11" s="33">
        <v>0.5</v>
      </c>
      <c r="L11" s="33">
        <v>0.5</v>
      </c>
      <c r="M11" s="33"/>
      <c r="N11" s="33"/>
      <c r="O11" s="33">
        <v>0.66666666666666663</v>
      </c>
      <c r="P11" s="33">
        <v>0.33333333333333331</v>
      </c>
      <c r="Q11" s="33"/>
      <c r="R11" s="33"/>
      <c r="S11" s="33">
        <v>0.16666666666666666</v>
      </c>
      <c r="T11" s="33">
        <v>0.83333333333333337</v>
      </c>
      <c r="U11" s="33"/>
      <c r="V11" s="33"/>
    </row>
    <row r="12" spans="1:22" ht="28.3" x14ac:dyDescent="0.75">
      <c r="F12" s="8" t="s">
        <v>21</v>
      </c>
      <c r="G12" s="77" t="s">
        <v>82</v>
      </c>
      <c r="H12" s="77"/>
      <c r="I12" s="77"/>
      <c r="J12" s="77"/>
      <c r="K12" s="77" t="s">
        <v>83</v>
      </c>
      <c r="L12" s="77"/>
      <c r="M12" s="77"/>
      <c r="N12" s="77"/>
      <c r="O12" s="77" t="s">
        <v>84</v>
      </c>
      <c r="P12" s="77"/>
      <c r="Q12" s="77"/>
      <c r="R12" s="77"/>
      <c r="S12" s="77" t="s">
        <v>84</v>
      </c>
      <c r="T12" s="77"/>
      <c r="U12" s="77"/>
      <c r="V12" s="77"/>
    </row>
    <row r="17" spans="3:7" ht="14.4" customHeight="1" x14ac:dyDescent="0.4"/>
    <row r="18" spans="3:7" x14ac:dyDescent="0.4">
      <c r="C18" s="43"/>
      <c r="D18" s="87" t="s">
        <v>85</v>
      </c>
      <c r="E18" s="87" t="s">
        <v>86</v>
      </c>
      <c r="F18" s="87" t="s">
        <v>87</v>
      </c>
      <c r="G18" s="87" t="s">
        <v>88</v>
      </c>
    </row>
    <row r="19" spans="3:7" x14ac:dyDescent="0.4">
      <c r="C19" s="43"/>
      <c r="D19" s="87"/>
      <c r="E19" s="87"/>
      <c r="F19" s="87"/>
      <c r="G19" s="87"/>
    </row>
    <row r="20" spans="3:7" x14ac:dyDescent="0.4">
      <c r="C20" s="42" t="s">
        <v>42</v>
      </c>
      <c r="D20" s="46">
        <v>1</v>
      </c>
      <c r="E20" s="46">
        <v>1</v>
      </c>
      <c r="F20" s="46"/>
      <c r="G20" s="46"/>
    </row>
    <row r="21" spans="3:7" x14ac:dyDescent="0.4">
      <c r="C21" s="44" t="s">
        <v>77</v>
      </c>
      <c r="D21" s="44"/>
      <c r="E21" s="44"/>
      <c r="F21" s="45">
        <v>1</v>
      </c>
      <c r="G21" s="45">
        <v>1</v>
      </c>
    </row>
  </sheetData>
  <mergeCells count="16">
    <mergeCell ref="G1:J1"/>
    <mergeCell ref="K1:N1"/>
    <mergeCell ref="O1:R1"/>
    <mergeCell ref="S1:V1"/>
    <mergeCell ref="D18:D19"/>
    <mergeCell ref="E18:E19"/>
    <mergeCell ref="F18:F19"/>
    <mergeCell ref="G18:G19"/>
    <mergeCell ref="G10:J10"/>
    <mergeCell ref="G12:J12"/>
    <mergeCell ref="K12:N12"/>
    <mergeCell ref="O12:R12"/>
    <mergeCell ref="S12:V12"/>
    <mergeCell ref="K10:N10"/>
    <mergeCell ref="O10:R10"/>
    <mergeCell ref="S10:V10"/>
  </mergeCells>
  <conditionalFormatting sqref="G10:O10 S10:V10">
    <cfRule type="cellIs" dxfId="12" priority="1" operator="lessThan">
      <formula>$F$3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SYNTHESE!#REF!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activeCell="B23" sqref="B23"/>
    </sheetView>
  </sheetViews>
  <sheetFormatPr baseColWidth="10" defaultRowHeight="14.6" x14ac:dyDescent="0.4"/>
  <cols>
    <col min="4" max="4" width="15.69140625" customWidth="1"/>
    <col min="5" max="6" width="14" bestFit="1" customWidth="1"/>
    <col min="9" max="10" width="14" bestFit="1" customWidth="1"/>
    <col min="13" max="14" width="14" bestFit="1" customWidth="1"/>
    <col min="17" max="18" width="14" bestFit="1" customWidth="1"/>
  </cols>
  <sheetData>
    <row r="1" spans="1:20" s="57" customFormat="1" ht="42" customHeight="1" x14ac:dyDescent="0.4">
      <c r="A1" s="56">
        <v>2018</v>
      </c>
      <c r="B1" s="56" t="s">
        <v>3</v>
      </c>
      <c r="C1" s="56" t="s">
        <v>4</v>
      </c>
      <c r="D1" s="56" t="s">
        <v>5</v>
      </c>
      <c r="E1" s="88" t="s">
        <v>6</v>
      </c>
      <c r="F1" s="88"/>
      <c r="G1" s="88"/>
      <c r="H1" s="88"/>
      <c r="I1" s="88" t="s">
        <v>138</v>
      </c>
      <c r="J1" s="88"/>
      <c r="K1" s="88"/>
      <c r="L1" s="88"/>
      <c r="M1" s="88" t="s">
        <v>58</v>
      </c>
      <c r="N1" s="88"/>
      <c r="O1" s="88"/>
      <c r="P1" s="88"/>
      <c r="Q1" s="88" t="s">
        <v>79</v>
      </c>
      <c r="R1" s="88"/>
      <c r="S1" s="88"/>
      <c r="T1" s="88"/>
    </row>
    <row r="2" spans="1:20" s="58" customFormat="1" ht="10.75" x14ac:dyDescent="0.3">
      <c r="E2" s="59" t="s">
        <v>10</v>
      </c>
      <c r="F2" s="60" t="s">
        <v>11</v>
      </c>
      <c r="G2" s="61" t="s">
        <v>12</v>
      </c>
      <c r="H2" s="62" t="s">
        <v>13</v>
      </c>
      <c r="I2" s="59" t="s">
        <v>10</v>
      </c>
      <c r="J2" s="60" t="s">
        <v>11</v>
      </c>
      <c r="K2" s="61" t="s">
        <v>12</v>
      </c>
      <c r="L2" s="62" t="s">
        <v>13</v>
      </c>
      <c r="M2" s="59" t="s">
        <v>10</v>
      </c>
      <c r="N2" s="60" t="s">
        <v>11</v>
      </c>
      <c r="O2" s="61" t="s">
        <v>12</v>
      </c>
      <c r="P2" s="62" t="s">
        <v>13</v>
      </c>
      <c r="Q2" s="59" t="s">
        <v>10</v>
      </c>
      <c r="R2" s="60" t="s">
        <v>11</v>
      </c>
      <c r="S2" s="61" t="s">
        <v>12</v>
      </c>
      <c r="T2" s="62" t="s">
        <v>13</v>
      </c>
    </row>
    <row r="3" spans="1:20" s="58" customFormat="1" ht="10.75" x14ac:dyDescent="0.3">
      <c r="A3" s="63"/>
      <c r="B3" s="62" t="s">
        <v>81</v>
      </c>
      <c r="C3" s="62">
        <v>4</v>
      </c>
      <c r="D3" s="62">
        <v>4</v>
      </c>
      <c r="E3" s="62">
        <f>SUM(E4:E7)</f>
        <v>1</v>
      </c>
      <c r="F3" s="62">
        <f>SUM(F4:F7)</f>
        <v>3</v>
      </c>
      <c r="G3" s="62"/>
      <c r="H3" s="62"/>
      <c r="I3" s="62">
        <f>SUM(I4:I7)</f>
        <v>2</v>
      </c>
      <c r="J3" s="62">
        <f>SUM(J4:J7)</f>
        <v>2</v>
      </c>
      <c r="K3" s="62"/>
      <c r="L3" s="62"/>
      <c r="M3" s="62">
        <f>SUM(M4:M7)</f>
        <v>2</v>
      </c>
      <c r="N3" s="62">
        <f>SUM(N4:N7)</f>
        <v>2</v>
      </c>
      <c r="O3" s="62"/>
      <c r="P3" s="62"/>
      <c r="Q3" s="62">
        <f>SUM(Q4:Q7)</f>
        <v>0</v>
      </c>
      <c r="R3" s="62">
        <f>SUM(R4:R7)</f>
        <v>4</v>
      </c>
      <c r="S3" s="62"/>
      <c r="T3" s="62"/>
    </row>
    <row r="4" spans="1:20" s="58" customFormat="1" ht="10.75" x14ac:dyDescent="0.3">
      <c r="D4" s="58">
        <v>1</v>
      </c>
      <c r="E4" s="59"/>
      <c r="F4" s="60">
        <v>1</v>
      </c>
      <c r="G4" s="61"/>
      <c r="H4" s="62"/>
      <c r="I4" s="59">
        <v>1</v>
      </c>
      <c r="J4" s="60"/>
      <c r="K4" s="61"/>
      <c r="L4" s="62"/>
      <c r="M4" s="59">
        <v>1</v>
      </c>
      <c r="N4" s="60"/>
      <c r="O4" s="61"/>
      <c r="P4" s="62"/>
      <c r="Q4" s="59"/>
      <c r="R4" s="60">
        <v>1</v>
      </c>
      <c r="S4" s="61"/>
      <c r="T4" s="62"/>
    </row>
    <row r="5" spans="1:20" s="58" customFormat="1" ht="10.75" x14ac:dyDescent="0.3">
      <c r="D5" s="58">
        <v>2</v>
      </c>
      <c r="E5" s="59"/>
      <c r="F5" s="60">
        <v>1</v>
      </c>
      <c r="G5" s="61"/>
      <c r="H5" s="62"/>
      <c r="I5" s="59"/>
      <c r="J5" s="60">
        <v>1</v>
      </c>
      <c r="K5" s="61"/>
      <c r="L5" s="62"/>
      <c r="M5" s="59"/>
      <c r="N5" s="60">
        <v>1</v>
      </c>
      <c r="O5" s="61"/>
      <c r="P5" s="62"/>
      <c r="Q5" s="59"/>
      <c r="R5" s="60">
        <v>1</v>
      </c>
      <c r="S5" s="61"/>
      <c r="T5" s="62"/>
    </row>
    <row r="6" spans="1:20" s="58" customFormat="1" ht="10.75" x14ac:dyDescent="0.3">
      <c r="D6" s="58">
        <v>3</v>
      </c>
      <c r="E6" s="59">
        <v>1</v>
      </c>
      <c r="F6" s="60"/>
      <c r="G6" s="61"/>
      <c r="H6" s="62"/>
      <c r="I6" s="59">
        <v>1</v>
      </c>
      <c r="J6" s="60"/>
      <c r="K6" s="61"/>
      <c r="L6" s="62"/>
      <c r="M6" s="59">
        <v>1</v>
      </c>
      <c r="N6" s="60"/>
      <c r="O6" s="61"/>
      <c r="P6" s="62"/>
      <c r="Q6" s="59"/>
      <c r="R6" s="60">
        <v>1</v>
      </c>
      <c r="S6" s="61"/>
      <c r="T6" s="62"/>
    </row>
    <row r="7" spans="1:20" s="58" customFormat="1" ht="10.75" x14ac:dyDescent="0.3">
      <c r="D7" s="58">
        <v>4</v>
      </c>
      <c r="E7" s="59"/>
      <c r="F7" s="60">
        <v>1</v>
      </c>
      <c r="G7" s="61"/>
      <c r="H7" s="62"/>
      <c r="I7" s="59"/>
      <c r="J7" s="60">
        <v>1</v>
      </c>
      <c r="K7" s="61"/>
      <c r="L7" s="62"/>
      <c r="M7" s="59"/>
      <c r="N7" s="60">
        <v>1</v>
      </c>
      <c r="O7" s="61"/>
      <c r="P7" s="62"/>
      <c r="Q7" s="59"/>
      <c r="R7" s="60">
        <v>1</v>
      </c>
      <c r="S7" s="61"/>
      <c r="T7" s="62"/>
    </row>
    <row r="8" spans="1:20" s="58" customFormat="1" ht="10.75" x14ac:dyDescent="0.3">
      <c r="D8" s="64" t="s">
        <v>20</v>
      </c>
      <c r="E8" s="89">
        <f>SUM(E4:H7)</f>
        <v>4</v>
      </c>
      <c r="F8" s="89"/>
      <c r="G8" s="89"/>
      <c r="H8" s="89"/>
      <c r="I8" s="89">
        <f>SUM(I4:L7)</f>
        <v>4</v>
      </c>
      <c r="J8" s="89"/>
      <c r="K8" s="89"/>
      <c r="L8" s="89"/>
      <c r="M8" s="90">
        <f>SUM(M4:P7)</f>
        <v>4</v>
      </c>
      <c r="N8" s="91"/>
      <c r="O8" s="91"/>
      <c r="P8" s="92"/>
      <c r="Q8" s="89">
        <f>SUM(Q4:T7)</f>
        <v>4</v>
      </c>
      <c r="R8" s="89"/>
      <c r="S8" s="89"/>
      <c r="T8" s="89"/>
    </row>
    <row r="9" spans="1:20" s="58" customFormat="1" ht="10.75" x14ac:dyDescent="0.3">
      <c r="A9" s="65"/>
      <c r="B9" s="65"/>
      <c r="C9" s="65"/>
      <c r="D9" s="66" t="s">
        <v>19</v>
      </c>
      <c r="E9" s="67">
        <v>0.5</v>
      </c>
      <c r="F9" s="67">
        <v>0.5</v>
      </c>
      <c r="G9" s="67"/>
      <c r="H9" s="67"/>
      <c r="I9" s="67">
        <v>0.5</v>
      </c>
      <c r="J9" s="67">
        <v>0.5</v>
      </c>
      <c r="K9" s="67"/>
      <c r="L9" s="67"/>
      <c r="M9" s="67">
        <v>0.66666666666666663</v>
      </c>
      <c r="N9" s="67">
        <v>0.33333333333333331</v>
      </c>
      <c r="O9" s="67"/>
      <c r="P9" s="67"/>
      <c r="Q9" s="67">
        <v>0.16666666666666666</v>
      </c>
      <c r="R9" s="67">
        <v>0.83333333333333337</v>
      </c>
      <c r="S9" s="67"/>
      <c r="T9" s="67"/>
    </row>
    <row r="14" spans="1:20" ht="14.4" customHeight="1" x14ac:dyDescent="0.4"/>
    <row r="15" spans="1:20" x14ac:dyDescent="0.4">
      <c r="B15" s="87" t="s">
        <v>85</v>
      </c>
      <c r="C15" s="87" t="s">
        <v>86</v>
      </c>
      <c r="D15" s="87" t="s">
        <v>87</v>
      </c>
      <c r="E15" s="87" t="s">
        <v>88</v>
      </c>
    </row>
    <row r="16" spans="1:20" x14ac:dyDescent="0.4">
      <c r="B16" s="87"/>
      <c r="C16" s="87"/>
      <c r="D16" s="87"/>
      <c r="E16" s="87"/>
    </row>
    <row r="17" spans="2:5" x14ac:dyDescent="0.4">
      <c r="B17" s="46">
        <v>1</v>
      </c>
      <c r="C17" s="46">
        <v>1</v>
      </c>
      <c r="D17" s="46"/>
      <c r="E17" s="46"/>
    </row>
    <row r="18" spans="2:5" x14ac:dyDescent="0.4">
      <c r="B18" s="44"/>
      <c r="C18" s="44"/>
      <c r="D18" s="45">
        <v>1</v>
      </c>
      <c r="E18" s="45">
        <v>1</v>
      </c>
    </row>
  </sheetData>
  <mergeCells count="12">
    <mergeCell ref="I1:L1"/>
    <mergeCell ref="M1:P1"/>
    <mergeCell ref="Q1:T1"/>
    <mergeCell ref="E8:H8"/>
    <mergeCell ref="I8:L8"/>
    <mergeCell ref="M8:P8"/>
    <mergeCell ref="Q8:T8"/>
    <mergeCell ref="B15:B16"/>
    <mergeCell ref="C15:C16"/>
    <mergeCell ref="D15:D16"/>
    <mergeCell ref="E15:E16"/>
    <mergeCell ref="E1:H1"/>
  </mergeCells>
  <conditionalFormatting sqref="E8:M8 Q8:T8">
    <cfRule type="cellIs" dxfId="11" priority="1" operator="lessThan">
      <formula>$D$3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SYNTHESE</vt:lpstr>
      <vt:lpstr>Données 2019</vt:lpstr>
      <vt:lpstr>31-05-2018  ST CLOUD</vt:lpstr>
      <vt:lpstr>24-09-2018 CRECHE POLITZER</vt:lpstr>
      <vt:lpstr>14-10-2018 CH SAINT DENIS</vt:lpstr>
      <vt:lpstr>15 et 18-10-2018 VSG</vt:lpstr>
      <vt:lpstr>JOURNEE 22.11.18</vt:lpstr>
      <vt:lpstr>Formation 40H</vt:lpstr>
      <vt:lpstr>40h datadock</vt:lpstr>
      <vt:lpstr>PMI 28.03.19</vt:lpstr>
      <vt:lpstr>Séjours vacances 30.03.19</vt:lpstr>
      <vt:lpstr>Saint Denis 11.07.2019</vt:lpstr>
      <vt:lpstr>Saint Denis 24.09.2019</vt:lpstr>
      <vt:lpstr>21.11.2019</vt:lpstr>
      <vt:lpstr>EVAL DEMANDEUR </vt:lpstr>
      <vt:lpstr>'Données 2019'!Zone_d_impression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Coord-adm</dc:creator>
  <cp:lastModifiedBy>Naomie</cp:lastModifiedBy>
  <cp:lastPrinted>2021-12-13T10:55:54Z</cp:lastPrinted>
  <dcterms:created xsi:type="dcterms:W3CDTF">2018-10-18T12:59:16Z</dcterms:created>
  <dcterms:modified xsi:type="dcterms:W3CDTF">2021-12-13T10:56:28Z</dcterms:modified>
</cp:coreProperties>
</file>